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P:\0_Lada Kratochvílová\OA Chrudim\VŘ STAVBA\K VYHLÁŠENÍ_FINAL_19022019\"/>
    </mc:Choice>
  </mc:AlternateContent>
  <xr:revisionPtr revIDLastSave="0" documentId="8_{293206FF-624F-40EE-967F-BECB2196577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HEL011-01 - Rekonstrukce ..." sheetId="2" r:id="rId2"/>
    <sheet name="Příloha č. 1" sheetId="5" r:id="rId3"/>
    <sheet name="Příloha č. 2" sheetId="4" r:id="rId4"/>
    <sheet name="Pokyny pro vyplnění" sheetId="3" r:id="rId5"/>
  </sheets>
  <definedNames>
    <definedName name="_xlnm._FilterDatabase" localSheetId="1" hidden="1">'HEL011-01 - Rekonstrukce ...'!$C$102:$K$904</definedName>
    <definedName name="_xlnm.Print_Titles" localSheetId="1">'HEL011-01 - Rekonstrukce ...'!$102:$102</definedName>
    <definedName name="_xlnm.Print_Titles" localSheetId="0">'Rekapitulace stavby'!$49:$49</definedName>
    <definedName name="_xlnm.Print_Area" localSheetId="1">'HEL011-01 - Rekonstrukce ...'!$C$4:$J$36,'HEL011-01 - Rekonstrukce ...'!$C$42:$J$84,'HEL011-01 - Rekonstrukce ...'!$C$90:$K$904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81029"/>
</workbook>
</file>

<file path=xl/calcChain.xml><?xml version="1.0" encoding="utf-8"?>
<calcChain xmlns="http://schemas.openxmlformats.org/spreadsheetml/2006/main">
  <c r="F53" i="4" l="1"/>
  <c r="F52" i="4"/>
  <c r="F51" i="4"/>
  <c r="F50" i="4"/>
  <c r="F40" i="4"/>
  <c r="F39" i="4"/>
  <c r="F38" i="4"/>
  <c r="F36" i="4"/>
  <c r="F34" i="4"/>
  <c r="F33" i="4"/>
  <c r="F32" i="4"/>
  <c r="F31" i="4"/>
  <c r="F30" i="4"/>
  <c r="F29" i="4"/>
  <c r="F16" i="4"/>
  <c r="F12" i="4"/>
  <c r="F87" i="5"/>
  <c r="F86" i="5"/>
  <c r="F81" i="5"/>
  <c r="F80" i="5"/>
  <c r="F79" i="5"/>
  <c r="F78" i="5"/>
  <c r="F77" i="5"/>
  <c r="F72" i="5"/>
  <c r="F73" i="5" s="1"/>
  <c r="F67" i="5"/>
  <c r="F66" i="5"/>
  <c r="F65" i="5"/>
  <c r="F64" i="5"/>
  <c r="F63" i="5"/>
  <c r="F62" i="5"/>
  <c r="F61" i="5"/>
  <c r="F56" i="5"/>
  <c r="F57" i="5" s="1"/>
  <c r="F51" i="5"/>
  <c r="F52" i="5" s="1"/>
  <c r="F10" i="5" s="1"/>
  <c r="F46" i="5"/>
  <c r="F45" i="5"/>
  <c r="F44" i="5"/>
  <c r="F43" i="5"/>
  <c r="F42" i="5"/>
  <c r="F37" i="5"/>
  <c r="F36" i="5"/>
  <c r="F35" i="5"/>
  <c r="F34" i="5"/>
  <c r="F33" i="5"/>
  <c r="F32" i="5"/>
  <c r="F31" i="5"/>
  <c r="F30" i="5"/>
  <c r="F17" i="5"/>
  <c r="F13" i="5"/>
  <c r="AY52" i="1"/>
  <c r="AX52" i="1"/>
  <c r="BI904" i="2"/>
  <c r="BH904" i="2"/>
  <c r="BG904" i="2"/>
  <c r="BF904" i="2"/>
  <c r="T904" i="2"/>
  <c r="T903" i="2"/>
  <c r="R904" i="2"/>
  <c r="R903" i="2" s="1"/>
  <c r="P904" i="2"/>
  <c r="P903" i="2"/>
  <c r="BK904" i="2"/>
  <c r="BK903" i="2" s="1"/>
  <c r="J903" i="2" s="1"/>
  <c r="J83" i="2" s="1"/>
  <c r="J904" i="2"/>
  <c r="BE904" i="2" s="1"/>
  <c r="BI902" i="2"/>
  <c r="BH902" i="2"/>
  <c r="BG902" i="2"/>
  <c r="BF902" i="2"/>
  <c r="T902" i="2"/>
  <c r="R902" i="2"/>
  <c r="P902" i="2"/>
  <c r="BK902" i="2"/>
  <c r="J902" i="2"/>
  <c r="BE902" i="2"/>
  <c r="BI901" i="2"/>
  <c r="BH901" i="2"/>
  <c r="BG901" i="2"/>
  <c r="BF901" i="2"/>
  <c r="T901" i="2"/>
  <c r="T900" i="2" s="1"/>
  <c r="R901" i="2"/>
  <c r="R900" i="2" s="1"/>
  <c r="P901" i="2"/>
  <c r="BK901" i="2"/>
  <c r="BK900" i="2" s="1"/>
  <c r="J900" i="2" s="1"/>
  <c r="J82" i="2" s="1"/>
  <c r="J901" i="2"/>
  <c r="BE901" i="2"/>
  <c r="BI899" i="2"/>
  <c r="BH899" i="2"/>
  <c r="BG899" i="2"/>
  <c r="BF899" i="2"/>
  <c r="T899" i="2"/>
  <c r="T898" i="2" s="1"/>
  <c r="R899" i="2"/>
  <c r="R898" i="2" s="1"/>
  <c r="P899" i="2"/>
  <c r="P898" i="2"/>
  <c r="BK899" i="2"/>
  <c r="BK898" i="2" s="1"/>
  <c r="J898" i="2" s="1"/>
  <c r="J81" i="2" s="1"/>
  <c r="J899" i="2"/>
  <c r="BE899" i="2"/>
  <c r="BI893" i="2"/>
  <c r="BH893" i="2"/>
  <c r="BG893" i="2"/>
  <c r="BF893" i="2"/>
  <c r="T893" i="2"/>
  <c r="T892" i="2" s="1"/>
  <c r="R893" i="2"/>
  <c r="R892" i="2" s="1"/>
  <c r="P893" i="2"/>
  <c r="P892" i="2" s="1"/>
  <c r="BK893" i="2"/>
  <c r="BK892" i="2" s="1"/>
  <c r="J892" i="2" s="1"/>
  <c r="J79" i="2" s="1"/>
  <c r="J893" i="2"/>
  <c r="BE893" i="2" s="1"/>
  <c r="BI867" i="2"/>
  <c r="BH867" i="2"/>
  <c r="BG867" i="2"/>
  <c r="BF867" i="2"/>
  <c r="T867" i="2"/>
  <c r="R867" i="2"/>
  <c r="P867" i="2"/>
  <c r="BK867" i="2"/>
  <c r="J867" i="2"/>
  <c r="BE867" i="2" s="1"/>
  <c r="BI866" i="2"/>
  <c r="BH866" i="2"/>
  <c r="BG866" i="2"/>
  <c r="BF866" i="2"/>
  <c r="T866" i="2"/>
  <c r="R866" i="2"/>
  <c r="P866" i="2"/>
  <c r="P838" i="2" s="1"/>
  <c r="BK866" i="2"/>
  <c r="J866" i="2"/>
  <c r="BE866" i="2"/>
  <c r="BI839" i="2"/>
  <c r="BH839" i="2"/>
  <c r="BG839" i="2"/>
  <c r="BF839" i="2"/>
  <c r="T839" i="2"/>
  <c r="T838" i="2" s="1"/>
  <c r="R839" i="2"/>
  <c r="P839" i="2"/>
  <c r="BK839" i="2"/>
  <c r="J839" i="2"/>
  <c r="BE839" i="2" s="1"/>
  <c r="BI837" i="2"/>
  <c r="BH837" i="2"/>
  <c r="BG837" i="2"/>
  <c r="BF837" i="2"/>
  <c r="T837" i="2"/>
  <c r="R837" i="2"/>
  <c r="P837" i="2"/>
  <c r="BK837" i="2"/>
  <c r="J837" i="2"/>
  <c r="BE837" i="2"/>
  <c r="BI836" i="2"/>
  <c r="BH836" i="2"/>
  <c r="BG836" i="2"/>
  <c r="BF836" i="2"/>
  <c r="T836" i="2"/>
  <c r="R836" i="2"/>
  <c r="P836" i="2"/>
  <c r="BK836" i="2"/>
  <c r="J836" i="2"/>
  <c r="BE836" i="2" s="1"/>
  <c r="BI835" i="2"/>
  <c r="BH835" i="2"/>
  <c r="BG835" i="2"/>
  <c r="BF835" i="2"/>
  <c r="T835" i="2"/>
  <c r="R835" i="2"/>
  <c r="P835" i="2"/>
  <c r="BK835" i="2"/>
  <c r="J835" i="2"/>
  <c r="BE835" i="2"/>
  <c r="BI834" i="2"/>
  <c r="BH834" i="2"/>
  <c r="BG834" i="2"/>
  <c r="BF834" i="2"/>
  <c r="T834" i="2"/>
  <c r="R834" i="2"/>
  <c r="P834" i="2"/>
  <c r="BK834" i="2"/>
  <c r="J834" i="2"/>
  <c r="BE834" i="2" s="1"/>
  <c r="BI831" i="2"/>
  <c r="BH831" i="2"/>
  <c r="BG831" i="2"/>
  <c r="BF831" i="2"/>
  <c r="T831" i="2"/>
  <c r="R831" i="2"/>
  <c r="P831" i="2"/>
  <c r="BK831" i="2"/>
  <c r="J831" i="2"/>
  <c r="BE831" i="2"/>
  <c r="BI830" i="2"/>
  <c r="BH830" i="2"/>
  <c r="BG830" i="2"/>
  <c r="BF830" i="2"/>
  <c r="T830" i="2"/>
  <c r="R830" i="2"/>
  <c r="P830" i="2"/>
  <c r="BK830" i="2"/>
  <c r="BK822" i="2" s="1"/>
  <c r="J822" i="2" s="1"/>
  <c r="J77" i="2" s="1"/>
  <c r="J830" i="2"/>
  <c r="BE830" i="2" s="1"/>
  <c r="BI829" i="2"/>
  <c r="BH829" i="2"/>
  <c r="BG829" i="2"/>
  <c r="BF829" i="2"/>
  <c r="T829" i="2"/>
  <c r="R829" i="2"/>
  <c r="P829" i="2"/>
  <c r="BK829" i="2"/>
  <c r="J829" i="2"/>
  <c r="BE829" i="2"/>
  <c r="BI828" i="2"/>
  <c r="BH828" i="2"/>
  <c r="BG828" i="2"/>
  <c r="BF828" i="2"/>
  <c r="T828" i="2"/>
  <c r="R828" i="2"/>
  <c r="P828" i="2"/>
  <c r="BK828" i="2"/>
  <c r="J828" i="2"/>
  <c r="BE828" i="2" s="1"/>
  <c r="BI827" i="2"/>
  <c r="BH827" i="2"/>
  <c r="BG827" i="2"/>
  <c r="BF827" i="2"/>
  <c r="T827" i="2"/>
  <c r="R827" i="2"/>
  <c r="P827" i="2"/>
  <c r="BK827" i="2"/>
  <c r="J827" i="2"/>
  <c r="BE827" i="2"/>
  <c r="BI823" i="2"/>
  <c r="BH823" i="2"/>
  <c r="BG823" i="2"/>
  <c r="BF823" i="2"/>
  <c r="T823" i="2"/>
  <c r="T822" i="2" s="1"/>
  <c r="R823" i="2"/>
  <c r="R822" i="2"/>
  <c r="P823" i="2"/>
  <c r="P822" i="2" s="1"/>
  <c r="BK823" i="2"/>
  <c r="J823" i="2"/>
  <c r="BE823" i="2" s="1"/>
  <c r="BI821" i="2"/>
  <c r="BH821" i="2"/>
  <c r="BG821" i="2"/>
  <c r="BF821" i="2"/>
  <c r="T821" i="2"/>
  <c r="R821" i="2"/>
  <c r="P821" i="2"/>
  <c r="BK821" i="2"/>
  <c r="J821" i="2"/>
  <c r="BE821" i="2"/>
  <c r="BI820" i="2"/>
  <c r="BH820" i="2"/>
  <c r="BG820" i="2"/>
  <c r="BF820" i="2"/>
  <c r="T820" i="2"/>
  <c r="R820" i="2"/>
  <c r="P820" i="2"/>
  <c r="BK820" i="2"/>
  <c r="J820" i="2"/>
  <c r="BE820" i="2" s="1"/>
  <c r="BI814" i="2"/>
  <c r="BH814" i="2"/>
  <c r="BG814" i="2"/>
  <c r="BF814" i="2"/>
  <c r="T814" i="2"/>
  <c r="R814" i="2"/>
  <c r="P814" i="2"/>
  <c r="BK814" i="2"/>
  <c r="J814" i="2"/>
  <c r="BE814" i="2"/>
  <c r="BI813" i="2"/>
  <c r="BH813" i="2"/>
  <c r="BG813" i="2"/>
  <c r="BF813" i="2"/>
  <c r="T813" i="2"/>
  <c r="R813" i="2"/>
  <c r="P813" i="2"/>
  <c r="BK813" i="2"/>
  <c r="J813" i="2"/>
  <c r="BE813" i="2" s="1"/>
  <c r="BI810" i="2"/>
  <c r="BH810" i="2"/>
  <c r="BG810" i="2"/>
  <c r="BF810" i="2"/>
  <c r="T810" i="2"/>
  <c r="R810" i="2"/>
  <c r="P810" i="2"/>
  <c r="BK810" i="2"/>
  <c r="BK801" i="2" s="1"/>
  <c r="J801" i="2" s="1"/>
  <c r="J76" i="2" s="1"/>
  <c r="J810" i="2"/>
  <c r="BE810" i="2"/>
  <c r="BI802" i="2"/>
  <c r="BH802" i="2"/>
  <c r="BG802" i="2"/>
  <c r="BF802" i="2"/>
  <c r="T802" i="2"/>
  <c r="T801" i="2" s="1"/>
  <c r="R802" i="2"/>
  <c r="P802" i="2"/>
  <c r="P801" i="2"/>
  <c r="BK802" i="2"/>
  <c r="J802" i="2"/>
  <c r="BE802" i="2" s="1"/>
  <c r="BI800" i="2"/>
  <c r="BH800" i="2"/>
  <c r="BG800" i="2"/>
  <c r="BF800" i="2"/>
  <c r="T800" i="2"/>
  <c r="R800" i="2"/>
  <c r="P800" i="2"/>
  <c r="BK800" i="2"/>
  <c r="J800" i="2"/>
  <c r="BE800" i="2"/>
  <c r="BI797" i="2"/>
  <c r="BH797" i="2"/>
  <c r="BG797" i="2"/>
  <c r="BF797" i="2"/>
  <c r="T797" i="2"/>
  <c r="R797" i="2"/>
  <c r="P797" i="2"/>
  <c r="BK797" i="2"/>
  <c r="J797" i="2"/>
  <c r="BE797" i="2" s="1"/>
  <c r="BI789" i="2"/>
  <c r="BH789" i="2"/>
  <c r="BG789" i="2"/>
  <c r="BF789" i="2"/>
  <c r="T789" i="2"/>
  <c r="R789" i="2"/>
  <c r="P789" i="2"/>
  <c r="BK789" i="2"/>
  <c r="J789" i="2"/>
  <c r="BE789" i="2"/>
  <c r="BI785" i="2"/>
  <c r="BH785" i="2"/>
  <c r="BG785" i="2"/>
  <c r="BF785" i="2"/>
  <c r="T785" i="2"/>
  <c r="R785" i="2"/>
  <c r="P785" i="2"/>
  <c r="BK785" i="2"/>
  <c r="J785" i="2"/>
  <c r="BE785" i="2"/>
  <c r="BI782" i="2"/>
  <c r="BH782" i="2"/>
  <c r="BG782" i="2"/>
  <c r="BF782" i="2"/>
  <c r="T782" i="2"/>
  <c r="R782" i="2"/>
  <c r="P782" i="2"/>
  <c r="BK782" i="2"/>
  <c r="J782" i="2"/>
  <c r="BE782" i="2"/>
  <c r="BI778" i="2"/>
  <c r="BH778" i="2"/>
  <c r="BG778" i="2"/>
  <c r="BF778" i="2"/>
  <c r="T778" i="2"/>
  <c r="R778" i="2"/>
  <c r="P778" i="2"/>
  <c r="BK778" i="2"/>
  <c r="J778" i="2"/>
  <c r="BE778" i="2" s="1"/>
  <c r="BI772" i="2"/>
  <c r="BH772" i="2"/>
  <c r="BG772" i="2"/>
  <c r="BF772" i="2"/>
  <c r="T772" i="2"/>
  <c r="R772" i="2"/>
  <c r="P772" i="2"/>
  <c r="BK772" i="2"/>
  <c r="J772" i="2"/>
  <c r="BE772" i="2"/>
  <c r="BI764" i="2"/>
  <c r="BH764" i="2"/>
  <c r="BG764" i="2"/>
  <c r="BF764" i="2"/>
  <c r="T764" i="2"/>
  <c r="R764" i="2"/>
  <c r="P764" i="2"/>
  <c r="BK764" i="2"/>
  <c r="J764" i="2"/>
  <c r="BE764" i="2"/>
  <c r="BI758" i="2"/>
  <c r="BH758" i="2"/>
  <c r="BG758" i="2"/>
  <c r="BF758" i="2"/>
  <c r="T758" i="2"/>
  <c r="R758" i="2"/>
  <c r="P758" i="2"/>
  <c r="BK758" i="2"/>
  <c r="J758" i="2"/>
  <c r="BE758" i="2"/>
  <c r="BI752" i="2"/>
  <c r="BH752" i="2"/>
  <c r="BG752" i="2"/>
  <c r="BF752" i="2"/>
  <c r="T752" i="2"/>
  <c r="R752" i="2"/>
  <c r="P752" i="2"/>
  <c r="BK752" i="2"/>
  <c r="J752" i="2"/>
  <c r="BE752" i="2" s="1"/>
  <c r="BI744" i="2"/>
  <c r="BH744" i="2"/>
  <c r="BG744" i="2"/>
  <c r="BF744" i="2"/>
  <c r="T744" i="2"/>
  <c r="R744" i="2"/>
  <c r="P744" i="2"/>
  <c r="BK744" i="2"/>
  <c r="J744" i="2"/>
  <c r="BE744" i="2"/>
  <c r="BI734" i="2"/>
  <c r="BH734" i="2"/>
  <c r="BG734" i="2"/>
  <c r="BF734" i="2"/>
  <c r="T734" i="2"/>
  <c r="R734" i="2"/>
  <c r="P734" i="2"/>
  <c r="BK734" i="2"/>
  <c r="J734" i="2"/>
  <c r="BE734" i="2"/>
  <c r="BI728" i="2"/>
  <c r="BH728" i="2"/>
  <c r="BG728" i="2"/>
  <c r="BF728" i="2"/>
  <c r="T728" i="2"/>
  <c r="R728" i="2"/>
  <c r="P728" i="2"/>
  <c r="BK728" i="2"/>
  <c r="J728" i="2"/>
  <c r="BE728" i="2"/>
  <c r="BI725" i="2"/>
  <c r="BH725" i="2"/>
  <c r="BG725" i="2"/>
  <c r="BF725" i="2"/>
  <c r="T725" i="2"/>
  <c r="R725" i="2"/>
  <c r="P725" i="2"/>
  <c r="BK725" i="2"/>
  <c r="J725" i="2"/>
  <c r="BE725" i="2" s="1"/>
  <c r="BI706" i="2"/>
  <c r="BH706" i="2"/>
  <c r="BG706" i="2"/>
  <c r="BF706" i="2"/>
  <c r="T706" i="2"/>
  <c r="R706" i="2"/>
  <c r="P706" i="2"/>
  <c r="BK706" i="2"/>
  <c r="J706" i="2"/>
  <c r="BE706" i="2"/>
  <c r="BI700" i="2"/>
  <c r="BH700" i="2"/>
  <c r="BG700" i="2"/>
  <c r="BF700" i="2"/>
  <c r="T700" i="2"/>
  <c r="R700" i="2"/>
  <c r="P700" i="2"/>
  <c r="BK700" i="2"/>
  <c r="BK683" i="2" s="1"/>
  <c r="J683" i="2" s="1"/>
  <c r="J75" i="2" s="1"/>
  <c r="J700" i="2"/>
  <c r="BE700" i="2"/>
  <c r="BI687" i="2"/>
  <c r="BH687" i="2"/>
  <c r="BG687" i="2"/>
  <c r="BF687" i="2"/>
  <c r="T687" i="2"/>
  <c r="R687" i="2"/>
  <c r="P687" i="2"/>
  <c r="BK687" i="2"/>
  <c r="J687" i="2"/>
  <c r="BE687" i="2"/>
  <c r="BI686" i="2"/>
  <c r="BH686" i="2"/>
  <c r="BG686" i="2"/>
  <c r="BF686" i="2"/>
  <c r="T686" i="2"/>
  <c r="R686" i="2"/>
  <c r="P686" i="2"/>
  <c r="BK686" i="2"/>
  <c r="J686" i="2"/>
  <c r="BE686" i="2" s="1"/>
  <c r="BI685" i="2"/>
  <c r="BH685" i="2"/>
  <c r="BG685" i="2"/>
  <c r="BF685" i="2"/>
  <c r="T685" i="2"/>
  <c r="R685" i="2"/>
  <c r="P685" i="2"/>
  <c r="BK685" i="2"/>
  <c r="J685" i="2"/>
  <c r="BE685" i="2"/>
  <c r="BI684" i="2"/>
  <c r="BH684" i="2"/>
  <c r="BG684" i="2"/>
  <c r="BF684" i="2"/>
  <c r="T684" i="2"/>
  <c r="T683" i="2" s="1"/>
  <c r="R684" i="2"/>
  <c r="R683" i="2"/>
  <c r="P684" i="2"/>
  <c r="P683" i="2" s="1"/>
  <c r="BK684" i="2"/>
  <c r="J684" i="2"/>
  <c r="BE684" i="2" s="1"/>
  <c r="BI682" i="2"/>
  <c r="BH682" i="2"/>
  <c r="BG682" i="2"/>
  <c r="BF682" i="2"/>
  <c r="T682" i="2"/>
  <c r="R682" i="2"/>
  <c r="P682" i="2"/>
  <c r="BK682" i="2"/>
  <c r="J682" i="2"/>
  <c r="BE682" i="2"/>
  <c r="BI676" i="2"/>
  <c r="BH676" i="2"/>
  <c r="BG676" i="2"/>
  <c r="BF676" i="2"/>
  <c r="T676" i="2"/>
  <c r="R676" i="2"/>
  <c r="P676" i="2"/>
  <c r="BK676" i="2"/>
  <c r="J676" i="2"/>
  <c r="BE676" i="2" s="1"/>
  <c r="BI670" i="2"/>
  <c r="BH670" i="2"/>
  <c r="BG670" i="2"/>
  <c r="BF670" i="2"/>
  <c r="T670" i="2"/>
  <c r="R670" i="2"/>
  <c r="P670" i="2"/>
  <c r="BK670" i="2"/>
  <c r="J670" i="2"/>
  <c r="BE670" i="2"/>
  <c r="BI660" i="2"/>
  <c r="BH660" i="2"/>
  <c r="BG660" i="2"/>
  <c r="BF660" i="2"/>
  <c r="T660" i="2"/>
  <c r="R660" i="2"/>
  <c r="P660" i="2"/>
  <c r="BK660" i="2"/>
  <c r="J660" i="2"/>
  <c r="BE660" i="2" s="1"/>
  <c r="BI655" i="2"/>
  <c r="BH655" i="2"/>
  <c r="BG655" i="2"/>
  <c r="BF655" i="2"/>
  <c r="T655" i="2"/>
  <c r="R655" i="2"/>
  <c r="P655" i="2"/>
  <c r="BK655" i="2"/>
  <c r="J655" i="2"/>
  <c r="BE655" i="2"/>
  <c r="BI654" i="2"/>
  <c r="BH654" i="2"/>
  <c r="BG654" i="2"/>
  <c r="BF654" i="2"/>
  <c r="T654" i="2"/>
  <c r="R654" i="2"/>
  <c r="P654" i="2"/>
  <c r="BK654" i="2"/>
  <c r="J654" i="2"/>
  <c r="BE654" i="2" s="1"/>
  <c r="BI651" i="2"/>
  <c r="BH651" i="2"/>
  <c r="BG651" i="2"/>
  <c r="BF651" i="2"/>
  <c r="T651" i="2"/>
  <c r="R651" i="2"/>
  <c r="P651" i="2"/>
  <c r="P634" i="2" s="1"/>
  <c r="BK651" i="2"/>
  <c r="J651" i="2"/>
  <c r="BE651" i="2"/>
  <c r="BI643" i="2"/>
  <c r="BH643" i="2"/>
  <c r="BG643" i="2"/>
  <c r="BF643" i="2"/>
  <c r="T643" i="2"/>
  <c r="T634" i="2" s="1"/>
  <c r="R643" i="2"/>
  <c r="P643" i="2"/>
  <c r="BK643" i="2"/>
  <c r="J643" i="2"/>
  <c r="BE643" i="2" s="1"/>
  <c r="BI635" i="2"/>
  <c r="BH635" i="2"/>
  <c r="BG635" i="2"/>
  <c r="BF635" i="2"/>
  <c r="T635" i="2"/>
  <c r="R635" i="2"/>
  <c r="R634" i="2" s="1"/>
  <c r="P635" i="2"/>
  <c r="BK635" i="2"/>
  <c r="BK634" i="2" s="1"/>
  <c r="J634" i="2" s="1"/>
  <c r="J74" i="2" s="1"/>
  <c r="J635" i="2"/>
  <c r="BE635" i="2" s="1"/>
  <c r="BI633" i="2"/>
  <c r="BH633" i="2"/>
  <c r="BG633" i="2"/>
  <c r="BF633" i="2"/>
  <c r="T633" i="2"/>
  <c r="R633" i="2"/>
  <c r="P633" i="2"/>
  <c r="BK633" i="2"/>
  <c r="J633" i="2"/>
  <c r="BE633" i="2"/>
  <c r="BI632" i="2"/>
  <c r="BH632" i="2"/>
  <c r="BG632" i="2"/>
  <c r="BF632" i="2"/>
  <c r="T632" i="2"/>
  <c r="R632" i="2"/>
  <c r="P632" i="2"/>
  <c r="BK632" i="2"/>
  <c r="J632" i="2"/>
  <c r="BE632" i="2" s="1"/>
  <c r="BI631" i="2"/>
  <c r="BH631" i="2"/>
  <c r="BG631" i="2"/>
  <c r="BF631" i="2"/>
  <c r="T631" i="2"/>
  <c r="R631" i="2"/>
  <c r="P631" i="2"/>
  <c r="BK631" i="2"/>
  <c r="J631" i="2"/>
  <c r="BE631" i="2"/>
  <c r="BI630" i="2"/>
  <c r="BH630" i="2"/>
  <c r="BG630" i="2"/>
  <c r="BF630" i="2"/>
  <c r="T630" i="2"/>
  <c r="R630" i="2"/>
  <c r="P630" i="2"/>
  <c r="BK630" i="2"/>
  <c r="J630" i="2"/>
  <c r="BE630" i="2"/>
  <c r="BI629" i="2"/>
  <c r="BH629" i="2"/>
  <c r="BG629" i="2"/>
  <c r="BF629" i="2"/>
  <c r="T629" i="2"/>
  <c r="R629" i="2"/>
  <c r="P629" i="2"/>
  <c r="BK629" i="2"/>
  <c r="J629" i="2"/>
  <c r="BE629" i="2"/>
  <c r="BI628" i="2"/>
  <c r="BH628" i="2"/>
  <c r="BG628" i="2"/>
  <c r="BF628" i="2"/>
  <c r="T628" i="2"/>
  <c r="R628" i="2"/>
  <c r="P628" i="2"/>
  <c r="BK628" i="2"/>
  <c r="J628" i="2"/>
  <c r="BE628" i="2" s="1"/>
  <c r="BI624" i="2"/>
  <c r="BH624" i="2"/>
  <c r="BG624" i="2"/>
  <c r="BF624" i="2"/>
  <c r="T624" i="2"/>
  <c r="R624" i="2"/>
  <c r="P624" i="2"/>
  <c r="BK624" i="2"/>
  <c r="J624" i="2"/>
  <c r="BE624" i="2"/>
  <c r="BI623" i="2"/>
  <c r="BH623" i="2"/>
  <c r="BG623" i="2"/>
  <c r="BF623" i="2"/>
  <c r="T623" i="2"/>
  <c r="R623" i="2"/>
  <c r="P623" i="2"/>
  <c r="BK623" i="2"/>
  <c r="J623" i="2"/>
  <c r="BE623" i="2"/>
  <c r="BI622" i="2"/>
  <c r="BH622" i="2"/>
  <c r="BG622" i="2"/>
  <c r="BF622" i="2"/>
  <c r="T622" i="2"/>
  <c r="R622" i="2"/>
  <c r="P622" i="2"/>
  <c r="BK622" i="2"/>
  <c r="J622" i="2"/>
  <c r="BE622" i="2"/>
  <c r="BI621" i="2"/>
  <c r="BH621" i="2"/>
  <c r="BG621" i="2"/>
  <c r="BF621" i="2"/>
  <c r="T621" i="2"/>
  <c r="R621" i="2"/>
  <c r="P621" i="2"/>
  <c r="BK621" i="2"/>
  <c r="J621" i="2"/>
  <c r="BE621" i="2" s="1"/>
  <c r="BI620" i="2"/>
  <c r="BH620" i="2"/>
  <c r="BG620" i="2"/>
  <c r="BF620" i="2"/>
  <c r="T620" i="2"/>
  <c r="R620" i="2"/>
  <c r="P620" i="2"/>
  <c r="BK620" i="2"/>
  <c r="J620" i="2"/>
  <c r="BE620" i="2"/>
  <c r="BI619" i="2"/>
  <c r="BH619" i="2"/>
  <c r="BG619" i="2"/>
  <c r="BF619" i="2"/>
  <c r="T619" i="2"/>
  <c r="R619" i="2"/>
  <c r="P619" i="2"/>
  <c r="BK619" i="2"/>
  <c r="J619" i="2"/>
  <c r="BE619" i="2"/>
  <c r="BI614" i="2"/>
  <c r="BH614" i="2"/>
  <c r="BG614" i="2"/>
  <c r="BF614" i="2"/>
  <c r="T614" i="2"/>
  <c r="R614" i="2"/>
  <c r="P614" i="2"/>
  <c r="BK614" i="2"/>
  <c r="J614" i="2"/>
  <c r="BE614" i="2"/>
  <c r="BI608" i="2"/>
  <c r="BH608" i="2"/>
  <c r="BG608" i="2"/>
  <c r="BF608" i="2"/>
  <c r="T608" i="2"/>
  <c r="R608" i="2"/>
  <c r="P608" i="2"/>
  <c r="BK608" i="2"/>
  <c r="BK593" i="2" s="1"/>
  <c r="J593" i="2" s="1"/>
  <c r="J73" i="2" s="1"/>
  <c r="J608" i="2"/>
  <c r="BE608" i="2" s="1"/>
  <c r="BI594" i="2"/>
  <c r="BH594" i="2"/>
  <c r="BG594" i="2"/>
  <c r="BF594" i="2"/>
  <c r="T594" i="2"/>
  <c r="T593" i="2"/>
  <c r="R594" i="2"/>
  <c r="R593" i="2" s="1"/>
  <c r="P594" i="2"/>
  <c r="P593" i="2"/>
  <c r="BK594" i="2"/>
  <c r="J594" i="2"/>
  <c r="BE594" i="2" s="1"/>
  <c r="BI592" i="2"/>
  <c r="BH592" i="2"/>
  <c r="BG592" i="2"/>
  <c r="BF592" i="2"/>
  <c r="T592" i="2"/>
  <c r="R592" i="2"/>
  <c r="P592" i="2"/>
  <c r="BK592" i="2"/>
  <c r="J592" i="2"/>
  <c r="BE592" i="2" s="1"/>
  <c r="BI589" i="2"/>
  <c r="BH589" i="2"/>
  <c r="BG589" i="2"/>
  <c r="BF589" i="2"/>
  <c r="T589" i="2"/>
  <c r="R589" i="2"/>
  <c r="P589" i="2"/>
  <c r="BK589" i="2"/>
  <c r="J589" i="2"/>
  <c r="BE589" i="2" s="1"/>
  <c r="BI586" i="2"/>
  <c r="BH586" i="2"/>
  <c r="BG586" i="2"/>
  <c r="BF586" i="2"/>
  <c r="T586" i="2"/>
  <c r="R586" i="2"/>
  <c r="P586" i="2"/>
  <c r="BK586" i="2"/>
  <c r="J586" i="2"/>
  <c r="BE586" i="2" s="1"/>
  <c r="BI582" i="2"/>
  <c r="BH582" i="2"/>
  <c r="BG582" i="2"/>
  <c r="BF582" i="2"/>
  <c r="T582" i="2"/>
  <c r="R582" i="2"/>
  <c r="P582" i="2"/>
  <c r="BK582" i="2"/>
  <c r="J582" i="2"/>
  <c r="BE582" i="2"/>
  <c r="BI578" i="2"/>
  <c r="BH578" i="2"/>
  <c r="BG578" i="2"/>
  <c r="BF578" i="2"/>
  <c r="T578" i="2"/>
  <c r="R578" i="2"/>
  <c r="P578" i="2"/>
  <c r="BK578" i="2"/>
  <c r="J578" i="2"/>
  <c r="BE578" i="2" s="1"/>
  <c r="BI574" i="2"/>
  <c r="BH574" i="2"/>
  <c r="BG574" i="2"/>
  <c r="BF574" i="2"/>
  <c r="T574" i="2"/>
  <c r="R574" i="2"/>
  <c r="P574" i="2"/>
  <c r="BK574" i="2"/>
  <c r="J574" i="2"/>
  <c r="BE574" i="2" s="1"/>
  <c r="BI566" i="2"/>
  <c r="BH566" i="2"/>
  <c r="BG566" i="2"/>
  <c r="BF566" i="2"/>
  <c r="T566" i="2"/>
  <c r="R566" i="2"/>
  <c r="P566" i="2"/>
  <c r="BK566" i="2"/>
  <c r="J566" i="2"/>
  <c r="BE566" i="2" s="1"/>
  <c r="BI558" i="2"/>
  <c r="BH558" i="2"/>
  <c r="BG558" i="2"/>
  <c r="BF558" i="2"/>
  <c r="T558" i="2"/>
  <c r="R558" i="2"/>
  <c r="P558" i="2"/>
  <c r="BK558" i="2"/>
  <c r="J558" i="2"/>
  <c r="BE558" i="2"/>
  <c r="BI555" i="2"/>
  <c r="BH555" i="2"/>
  <c r="BG555" i="2"/>
  <c r="BF555" i="2"/>
  <c r="T555" i="2"/>
  <c r="R555" i="2"/>
  <c r="P555" i="2"/>
  <c r="BK555" i="2"/>
  <c r="J555" i="2"/>
  <c r="BE555" i="2" s="1"/>
  <c r="BI541" i="2"/>
  <c r="BH541" i="2"/>
  <c r="BG541" i="2"/>
  <c r="BF541" i="2"/>
  <c r="T541" i="2"/>
  <c r="R541" i="2"/>
  <c r="R536" i="2" s="1"/>
  <c r="P541" i="2"/>
  <c r="BK541" i="2"/>
  <c r="J541" i="2"/>
  <c r="BE541" i="2"/>
  <c r="BI537" i="2"/>
  <c r="BH537" i="2"/>
  <c r="BG537" i="2"/>
  <c r="BF537" i="2"/>
  <c r="T537" i="2"/>
  <c r="T536" i="2" s="1"/>
  <c r="R537" i="2"/>
  <c r="P537" i="2"/>
  <c r="P536" i="2" s="1"/>
  <c r="BK537" i="2"/>
  <c r="BK536" i="2"/>
  <c r="J536" i="2" s="1"/>
  <c r="J72" i="2" s="1"/>
  <c r="J537" i="2"/>
  <c r="BE537" i="2" s="1"/>
  <c r="BI535" i="2"/>
  <c r="BH535" i="2"/>
  <c r="BG535" i="2"/>
  <c r="BF535" i="2"/>
  <c r="T535" i="2"/>
  <c r="R535" i="2"/>
  <c r="P535" i="2"/>
  <c r="BK535" i="2"/>
  <c r="J535" i="2"/>
  <c r="BE535" i="2" s="1"/>
  <c r="BI530" i="2"/>
  <c r="BH530" i="2"/>
  <c r="BG530" i="2"/>
  <c r="BF530" i="2"/>
  <c r="T530" i="2"/>
  <c r="R530" i="2"/>
  <c r="P530" i="2"/>
  <c r="BK530" i="2"/>
  <c r="J530" i="2"/>
  <c r="BE530" i="2"/>
  <c r="BI516" i="2"/>
  <c r="BH516" i="2"/>
  <c r="BG516" i="2"/>
  <c r="BF516" i="2"/>
  <c r="T516" i="2"/>
  <c r="R516" i="2"/>
  <c r="P516" i="2"/>
  <c r="BK516" i="2"/>
  <c r="J516" i="2"/>
  <c r="BE516" i="2"/>
  <c r="BI504" i="2"/>
  <c r="BH504" i="2"/>
  <c r="BG504" i="2"/>
  <c r="BF504" i="2"/>
  <c r="T504" i="2"/>
  <c r="R504" i="2"/>
  <c r="P504" i="2"/>
  <c r="BK504" i="2"/>
  <c r="J504" i="2"/>
  <c r="BE504" i="2" s="1"/>
  <c r="BI494" i="2"/>
  <c r="BH494" i="2"/>
  <c r="BG494" i="2"/>
  <c r="BF494" i="2"/>
  <c r="T494" i="2"/>
  <c r="R494" i="2"/>
  <c r="P494" i="2"/>
  <c r="BK494" i="2"/>
  <c r="J494" i="2"/>
  <c r="BE494" i="2" s="1"/>
  <c r="BI480" i="2"/>
  <c r="BH480" i="2"/>
  <c r="BG480" i="2"/>
  <c r="BF480" i="2"/>
  <c r="T480" i="2"/>
  <c r="R480" i="2"/>
  <c r="P480" i="2"/>
  <c r="BK480" i="2"/>
  <c r="J480" i="2"/>
  <c r="BE480" i="2"/>
  <c r="BI472" i="2"/>
  <c r="BH472" i="2"/>
  <c r="BG472" i="2"/>
  <c r="BF472" i="2"/>
  <c r="T472" i="2"/>
  <c r="R472" i="2"/>
  <c r="P472" i="2"/>
  <c r="BK472" i="2"/>
  <c r="J472" i="2"/>
  <c r="BE472" i="2"/>
  <c r="BI428" i="2"/>
  <c r="BH428" i="2"/>
  <c r="BG428" i="2"/>
  <c r="BF428" i="2"/>
  <c r="T428" i="2"/>
  <c r="T421" i="2" s="1"/>
  <c r="R428" i="2"/>
  <c r="P428" i="2"/>
  <c r="BK428" i="2"/>
  <c r="J428" i="2"/>
  <c r="BE428" i="2" s="1"/>
  <c r="BI422" i="2"/>
  <c r="BH422" i="2"/>
  <c r="BG422" i="2"/>
  <c r="BF422" i="2"/>
  <c r="T422" i="2"/>
  <c r="R422" i="2"/>
  <c r="R421" i="2" s="1"/>
  <c r="P422" i="2"/>
  <c r="P421" i="2" s="1"/>
  <c r="BK422" i="2"/>
  <c r="BK421" i="2"/>
  <c r="J421" i="2" s="1"/>
  <c r="J71" i="2" s="1"/>
  <c r="J422" i="2"/>
  <c r="BE422" i="2" s="1"/>
  <c r="BI420" i="2"/>
  <c r="BH420" i="2"/>
  <c r="BG420" i="2"/>
  <c r="BF420" i="2"/>
  <c r="T420" i="2"/>
  <c r="R420" i="2"/>
  <c r="P420" i="2"/>
  <c r="BK420" i="2"/>
  <c r="J420" i="2"/>
  <c r="BE420" i="2"/>
  <c r="BI419" i="2"/>
  <c r="BH419" i="2"/>
  <c r="BG419" i="2"/>
  <c r="BF419" i="2"/>
  <c r="T419" i="2"/>
  <c r="T418" i="2" s="1"/>
  <c r="R419" i="2"/>
  <c r="R418" i="2"/>
  <c r="P419" i="2"/>
  <c r="P418" i="2" s="1"/>
  <c r="BK419" i="2"/>
  <c r="J419" i="2"/>
  <c r="BE419" i="2" s="1"/>
  <c r="BI417" i="2"/>
  <c r="BH417" i="2"/>
  <c r="BG417" i="2"/>
  <c r="BF417" i="2"/>
  <c r="T417" i="2"/>
  <c r="R417" i="2"/>
  <c r="P417" i="2"/>
  <c r="BK417" i="2"/>
  <c r="J417" i="2"/>
  <c r="BE417" i="2" s="1"/>
  <c r="BI416" i="2"/>
  <c r="BH416" i="2"/>
  <c r="BG416" i="2"/>
  <c r="BF416" i="2"/>
  <c r="T416" i="2"/>
  <c r="R416" i="2"/>
  <c r="P416" i="2"/>
  <c r="BK416" i="2"/>
  <c r="J416" i="2"/>
  <c r="BE416" i="2"/>
  <c r="BI415" i="2"/>
  <c r="BH415" i="2"/>
  <c r="BG415" i="2"/>
  <c r="BF415" i="2"/>
  <c r="T415" i="2"/>
  <c r="R415" i="2"/>
  <c r="P415" i="2"/>
  <c r="BK415" i="2"/>
  <c r="J415" i="2"/>
  <c r="BE415" i="2" s="1"/>
  <c r="BI414" i="2"/>
  <c r="BH414" i="2"/>
  <c r="BG414" i="2"/>
  <c r="BF414" i="2"/>
  <c r="T414" i="2"/>
  <c r="R414" i="2"/>
  <c r="P414" i="2"/>
  <c r="BK414" i="2"/>
  <c r="J414" i="2"/>
  <c r="BE414" i="2"/>
  <c r="BI413" i="2"/>
  <c r="BH413" i="2"/>
  <c r="BG413" i="2"/>
  <c r="BF413" i="2"/>
  <c r="T413" i="2"/>
  <c r="R413" i="2"/>
  <c r="P413" i="2"/>
  <c r="BK413" i="2"/>
  <c r="J413" i="2"/>
  <c r="BE413" i="2" s="1"/>
  <c r="BI412" i="2"/>
  <c r="BH412" i="2"/>
  <c r="BG412" i="2"/>
  <c r="BF412" i="2"/>
  <c r="T412" i="2"/>
  <c r="R412" i="2"/>
  <c r="P412" i="2"/>
  <c r="BK412" i="2"/>
  <c r="J412" i="2"/>
  <c r="BE412" i="2"/>
  <c r="BI411" i="2"/>
  <c r="BH411" i="2"/>
  <c r="BG411" i="2"/>
  <c r="BF411" i="2"/>
  <c r="T411" i="2"/>
  <c r="R411" i="2"/>
  <c r="P411" i="2"/>
  <c r="BK411" i="2"/>
  <c r="J411" i="2"/>
  <c r="BE411" i="2" s="1"/>
  <c r="BI410" i="2"/>
  <c r="BH410" i="2"/>
  <c r="BG410" i="2"/>
  <c r="BF410" i="2"/>
  <c r="T410" i="2"/>
  <c r="R410" i="2"/>
  <c r="P410" i="2"/>
  <c r="BK410" i="2"/>
  <c r="J410" i="2"/>
  <c r="BE410" i="2"/>
  <c r="BI409" i="2"/>
  <c r="BH409" i="2"/>
  <c r="BG409" i="2"/>
  <c r="BF409" i="2"/>
  <c r="T409" i="2"/>
  <c r="R409" i="2"/>
  <c r="P409" i="2"/>
  <c r="BK409" i="2"/>
  <c r="J409" i="2"/>
  <c r="BE409" i="2" s="1"/>
  <c r="BI408" i="2"/>
  <c r="BH408" i="2"/>
  <c r="BG408" i="2"/>
  <c r="BF408" i="2"/>
  <c r="T408" i="2"/>
  <c r="R408" i="2"/>
  <c r="P408" i="2"/>
  <c r="BK408" i="2"/>
  <c r="J408" i="2"/>
  <c r="BE408" i="2"/>
  <c r="BI407" i="2"/>
  <c r="BH407" i="2"/>
  <c r="BG407" i="2"/>
  <c r="BF407" i="2"/>
  <c r="T407" i="2"/>
  <c r="R407" i="2"/>
  <c r="P407" i="2"/>
  <c r="BK407" i="2"/>
  <c r="J407" i="2"/>
  <c r="BE407" i="2" s="1"/>
  <c r="BI406" i="2"/>
  <c r="BH406" i="2"/>
  <c r="BG406" i="2"/>
  <c r="BF406" i="2"/>
  <c r="T406" i="2"/>
  <c r="R406" i="2"/>
  <c r="P406" i="2"/>
  <c r="BK406" i="2"/>
  <c r="J406" i="2"/>
  <c r="BE406" i="2"/>
  <c r="BI405" i="2"/>
  <c r="BH405" i="2"/>
  <c r="BG405" i="2"/>
  <c r="BF405" i="2"/>
  <c r="T405" i="2"/>
  <c r="R405" i="2"/>
  <c r="P405" i="2"/>
  <c r="BK405" i="2"/>
  <c r="J405" i="2"/>
  <c r="BE405" i="2" s="1"/>
  <c r="BI404" i="2"/>
  <c r="BH404" i="2"/>
  <c r="BG404" i="2"/>
  <c r="BF404" i="2"/>
  <c r="T404" i="2"/>
  <c r="R404" i="2"/>
  <c r="P404" i="2"/>
  <c r="BK404" i="2"/>
  <c r="J404" i="2"/>
  <c r="BE404" i="2"/>
  <c r="BI403" i="2"/>
  <c r="BH403" i="2"/>
  <c r="BG403" i="2"/>
  <c r="BF403" i="2"/>
  <c r="T403" i="2"/>
  <c r="R403" i="2"/>
  <c r="P403" i="2"/>
  <c r="BK403" i="2"/>
  <c r="J403" i="2"/>
  <c r="BE403" i="2" s="1"/>
  <c r="BI402" i="2"/>
  <c r="BH402" i="2"/>
  <c r="BG402" i="2"/>
  <c r="BF402" i="2"/>
  <c r="T402" i="2"/>
  <c r="R402" i="2"/>
  <c r="P402" i="2"/>
  <c r="BK402" i="2"/>
  <c r="J402" i="2"/>
  <c r="BE402" i="2"/>
  <c r="BI401" i="2"/>
  <c r="BH401" i="2"/>
  <c r="BG401" i="2"/>
  <c r="BF401" i="2"/>
  <c r="T401" i="2"/>
  <c r="R401" i="2"/>
  <c r="P401" i="2"/>
  <c r="BK401" i="2"/>
  <c r="J401" i="2"/>
  <c r="BE401" i="2" s="1"/>
  <c r="BI400" i="2"/>
  <c r="BH400" i="2"/>
  <c r="BG400" i="2"/>
  <c r="BF400" i="2"/>
  <c r="T400" i="2"/>
  <c r="R400" i="2"/>
  <c r="P400" i="2"/>
  <c r="BK400" i="2"/>
  <c r="J400" i="2"/>
  <c r="BE400" i="2"/>
  <c r="BI399" i="2"/>
  <c r="BH399" i="2"/>
  <c r="BG399" i="2"/>
  <c r="BF399" i="2"/>
  <c r="T399" i="2"/>
  <c r="R399" i="2"/>
  <c r="P399" i="2"/>
  <c r="BK399" i="2"/>
  <c r="J399" i="2"/>
  <c r="BE399" i="2" s="1"/>
  <c r="BI398" i="2"/>
  <c r="BH398" i="2"/>
  <c r="BG398" i="2"/>
  <c r="BF398" i="2"/>
  <c r="T398" i="2"/>
  <c r="R398" i="2"/>
  <c r="P398" i="2"/>
  <c r="BK398" i="2"/>
  <c r="J398" i="2"/>
  <c r="BE398" i="2"/>
  <c r="BI397" i="2"/>
  <c r="BH397" i="2"/>
  <c r="BG397" i="2"/>
  <c r="BF397" i="2"/>
  <c r="T397" i="2"/>
  <c r="R397" i="2"/>
  <c r="P397" i="2"/>
  <c r="BK397" i="2"/>
  <c r="J397" i="2"/>
  <c r="BE397" i="2" s="1"/>
  <c r="BI396" i="2"/>
  <c r="BH396" i="2"/>
  <c r="BG396" i="2"/>
  <c r="BF396" i="2"/>
  <c r="T396" i="2"/>
  <c r="R396" i="2"/>
  <c r="P396" i="2"/>
  <c r="BK396" i="2"/>
  <c r="J396" i="2"/>
  <c r="BE396" i="2"/>
  <c r="BI395" i="2"/>
  <c r="BH395" i="2"/>
  <c r="BG395" i="2"/>
  <c r="BF395" i="2"/>
  <c r="T395" i="2"/>
  <c r="R395" i="2"/>
  <c r="P395" i="2"/>
  <c r="BK395" i="2"/>
  <c r="J395" i="2"/>
  <c r="BE395" i="2"/>
  <c r="BI394" i="2"/>
  <c r="BH394" i="2"/>
  <c r="BG394" i="2"/>
  <c r="BF394" i="2"/>
  <c r="T394" i="2"/>
  <c r="R394" i="2"/>
  <c r="P394" i="2"/>
  <c r="BK394" i="2"/>
  <c r="J394" i="2"/>
  <c r="BE394" i="2"/>
  <c r="BI393" i="2"/>
  <c r="BH393" i="2"/>
  <c r="BG393" i="2"/>
  <c r="BF393" i="2"/>
  <c r="T393" i="2"/>
  <c r="R393" i="2"/>
  <c r="P393" i="2"/>
  <c r="BK393" i="2"/>
  <c r="J393" i="2"/>
  <c r="BE393" i="2" s="1"/>
  <c r="BI392" i="2"/>
  <c r="BH392" i="2"/>
  <c r="BG392" i="2"/>
  <c r="BF392" i="2"/>
  <c r="T392" i="2"/>
  <c r="R392" i="2"/>
  <c r="P392" i="2"/>
  <c r="BK392" i="2"/>
  <c r="J392" i="2"/>
  <c r="BE392" i="2"/>
  <c r="BI391" i="2"/>
  <c r="BH391" i="2"/>
  <c r="BG391" i="2"/>
  <c r="BF391" i="2"/>
  <c r="T391" i="2"/>
  <c r="R391" i="2"/>
  <c r="P391" i="2"/>
  <c r="BK391" i="2"/>
  <c r="J391" i="2"/>
  <c r="BE391" i="2"/>
  <c r="BI390" i="2"/>
  <c r="BH390" i="2"/>
  <c r="BG390" i="2"/>
  <c r="BF390" i="2"/>
  <c r="T390" i="2"/>
  <c r="R390" i="2"/>
  <c r="P390" i="2"/>
  <c r="BK390" i="2"/>
  <c r="J390" i="2"/>
  <c r="BE390" i="2"/>
  <c r="BI389" i="2"/>
  <c r="BH389" i="2"/>
  <c r="BG389" i="2"/>
  <c r="BF389" i="2"/>
  <c r="T389" i="2"/>
  <c r="R389" i="2"/>
  <c r="P389" i="2"/>
  <c r="BK389" i="2"/>
  <c r="J389" i="2"/>
  <c r="BE389" i="2" s="1"/>
  <c r="BI388" i="2"/>
  <c r="BH388" i="2"/>
  <c r="BG388" i="2"/>
  <c r="BF388" i="2"/>
  <c r="T388" i="2"/>
  <c r="R388" i="2"/>
  <c r="P388" i="2"/>
  <c r="BK388" i="2"/>
  <c r="J388" i="2"/>
  <c r="BE388" i="2"/>
  <c r="BI387" i="2"/>
  <c r="BH387" i="2"/>
  <c r="BG387" i="2"/>
  <c r="BF387" i="2"/>
  <c r="T387" i="2"/>
  <c r="R387" i="2"/>
  <c r="P387" i="2"/>
  <c r="BK387" i="2"/>
  <c r="J387" i="2"/>
  <c r="BE387" i="2"/>
  <c r="BI386" i="2"/>
  <c r="BH386" i="2"/>
  <c r="BG386" i="2"/>
  <c r="BF386" i="2"/>
  <c r="T386" i="2"/>
  <c r="R386" i="2"/>
  <c r="P386" i="2"/>
  <c r="BK386" i="2"/>
  <c r="J386" i="2"/>
  <c r="BE386" i="2"/>
  <c r="BI385" i="2"/>
  <c r="BH385" i="2"/>
  <c r="BG385" i="2"/>
  <c r="BF385" i="2"/>
  <c r="T385" i="2"/>
  <c r="R385" i="2"/>
  <c r="P385" i="2"/>
  <c r="BK385" i="2"/>
  <c r="J385" i="2"/>
  <c r="BE385" i="2" s="1"/>
  <c r="BI384" i="2"/>
  <c r="BH384" i="2"/>
  <c r="BG384" i="2"/>
  <c r="BF384" i="2"/>
  <c r="T384" i="2"/>
  <c r="R384" i="2"/>
  <c r="P384" i="2"/>
  <c r="BK384" i="2"/>
  <c r="J384" i="2"/>
  <c r="BE384" i="2"/>
  <c r="BI383" i="2"/>
  <c r="BH383" i="2"/>
  <c r="BG383" i="2"/>
  <c r="BF383" i="2"/>
  <c r="T383" i="2"/>
  <c r="R383" i="2"/>
  <c r="P383" i="2"/>
  <c r="BK383" i="2"/>
  <c r="J383" i="2"/>
  <c r="BE383" i="2"/>
  <c r="BI382" i="2"/>
  <c r="BH382" i="2"/>
  <c r="BG382" i="2"/>
  <c r="BF382" i="2"/>
  <c r="T382" i="2"/>
  <c r="R382" i="2"/>
  <c r="P382" i="2"/>
  <c r="BK382" i="2"/>
  <c r="J382" i="2"/>
  <c r="BE382" i="2"/>
  <c r="BI381" i="2"/>
  <c r="BH381" i="2"/>
  <c r="BG381" i="2"/>
  <c r="BF381" i="2"/>
  <c r="T381" i="2"/>
  <c r="R381" i="2"/>
  <c r="P381" i="2"/>
  <c r="BK381" i="2"/>
  <c r="J381" i="2"/>
  <c r="BE381" i="2" s="1"/>
  <c r="BI380" i="2"/>
  <c r="BH380" i="2"/>
  <c r="BG380" i="2"/>
  <c r="BF380" i="2"/>
  <c r="T380" i="2"/>
  <c r="R380" i="2"/>
  <c r="P380" i="2"/>
  <c r="BK380" i="2"/>
  <c r="J380" i="2"/>
  <c r="BE380" i="2"/>
  <c r="BI379" i="2"/>
  <c r="BH379" i="2"/>
  <c r="BG379" i="2"/>
  <c r="BF379" i="2"/>
  <c r="T379" i="2"/>
  <c r="R379" i="2"/>
  <c r="P379" i="2"/>
  <c r="BK379" i="2"/>
  <c r="J379" i="2"/>
  <c r="BE379" i="2"/>
  <c r="BI378" i="2"/>
  <c r="BH378" i="2"/>
  <c r="BG378" i="2"/>
  <c r="BF378" i="2"/>
  <c r="T378" i="2"/>
  <c r="R378" i="2"/>
  <c r="P378" i="2"/>
  <c r="BK378" i="2"/>
  <c r="J378" i="2"/>
  <c r="BE378" i="2"/>
  <c r="BI377" i="2"/>
  <c r="BH377" i="2"/>
  <c r="BG377" i="2"/>
  <c r="BF377" i="2"/>
  <c r="T377" i="2"/>
  <c r="R377" i="2"/>
  <c r="P377" i="2"/>
  <c r="BK377" i="2"/>
  <c r="J377" i="2"/>
  <c r="BE377" i="2" s="1"/>
  <c r="BI376" i="2"/>
  <c r="BH376" i="2"/>
  <c r="BG376" i="2"/>
  <c r="BF376" i="2"/>
  <c r="T376" i="2"/>
  <c r="R376" i="2"/>
  <c r="P376" i="2"/>
  <c r="BK376" i="2"/>
  <c r="J376" i="2"/>
  <c r="BE376" i="2"/>
  <c r="BI375" i="2"/>
  <c r="BH375" i="2"/>
  <c r="BG375" i="2"/>
  <c r="BF375" i="2"/>
  <c r="T375" i="2"/>
  <c r="R375" i="2"/>
  <c r="P375" i="2"/>
  <c r="BK375" i="2"/>
  <c r="J375" i="2"/>
  <c r="BE375" i="2"/>
  <c r="BI374" i="2"/>
  <c r="BH374" i="2"/>
  <c r="BG374" i="2"/>
  <c r="BF374" i="2"/>
  <c r="T374" i="2"/>
  <c r="R374" i="2"/>
  <c r="P374" i="2"/>
  <c r="BK374" i="2"/>
  <c r="J374" i="2"/>
  <c r="BE374" i="2"/>
  <c r="BI373" i="2"/>
  <c r="BH373" i="2"/>
  <c r="BG373" i="2"/>
  <c r="BF373" i="2"/>
  <c r="T373" i="2"/>
  <c r="R373" i="2"/>
  <c r="P373" i="2"/>
  <c r="BK373" i="2"/>
  <c r="J373" i="2"/>
  <c r="BE373" i="2" s="1"/>
  <c r="BI372" i="2"/>
  <c r="BH372" i="2"/>
  <c r="BG372" i="2"/>
  <c r="BF372" i="2"/>
  <c r="T372" i="2"/>
  <c r="R372" i="2"/>
  <c r="P372" i="2"/>
  <c r="BK372" i="2"/>
  <c r="J372" i="2"/>
  <c r="BE372" i="2"/>
  <c r="BI371" i="2"/>
  <c r="BH371" i="2"/>
  <c r="BG371" i="2"/>
  <c r="BF371" i="2"/>
  <c r="T371" i="2"/>
  <c r="R371" i="2"/>
  <c r="P371" i="2"/>
  <c r="BK371" i="2"/>
  <c r="J371" i="2"/>
  <c r="BE371" i="2"/>
  <c r="BI370" i="2"/>
  <c r="BH370" i="2"/>
  <c r="BG370" i="2"/>
  <c r="BF370" i="2"/>
  <c r="T370" i="2"/>
  <c r="R370" i="2"/>
  <c r="P370" i="2"/>
  <c r="BK370" i="2"/>
  <c r="J370" i="2"/>
  <c r="BE370" i="2"/>
  <c r="BI369" i="2"/>
  <c r="BH369" i="2"/>
  <c r="BG369" i="2"/>
  <c r="BF369" i="2"/>
  <c r="T369" i="2"/>
  <c r="R369" i="2"/>
  <c r="P369" i="2"/>
  <c r="BK369" i="2"/>
  <c r="J369" i="2"/>
  <c r="BE369" i="2" s="1"/>
  <c r="BI368" i="2"/>
  <c r="BH368" i="2"/>
  <c r="BG368" i="2"/>
  <c r="BF368" i="2"/>
  <c r="T368" i="2"/>
  <c r="R368" i="2"/>
  <c r="P368" i="2"/>
  <c r="BK368" i="2"/>
  <c r="J368" i="2"/>
  <c r="BE368" i="2"/>
  <c r="BI367" i="2"/>
  <c r="BH367" i="2"/>
  <c r="BG367" i="2"/>
  <c r="BF367" i="2"/>
  <c r="T367" i="2"/>
  <c r="R367" i="2"/>
  <c r="P367" i="2"/>
  <c r="BK367" i="2"/>
  <c r="J367" i="2"/>
  <c r="BE367" i="2"/>
  <c r="BI366" i="2"/>
  <c r="BH366" i="2"/>
  <c r="BG366" i="2"/>
  <c r="BF366" i="2"/>
  <c r="T366" i="2"/>
  <c r="R366" i="2"/>
  <c r="P366" i="2"/>
  <c r="BK366" i="2"/>
  <c r="J366" i="2"/>
  <c r="BE366" i="2"/>
  <c r="BI365" i="2"/>
  <c r="BH365" i="2"/>
  <c r="BG365" i="2"/>
  <c r="BF365" i="2"/>
  <c r="T365" i="2"/>
  <c r="R365" i="2"/>
  <c r="P365" i="2"/>
  <c r="BK365" i="2"/>
  <c r="J365" i="2"/>
  <c r="BE365" i="2" s="1"/>
  <c r="BI364" i="2"/>
  <c r="BH364" i="2"/>
  <c r="BG364" i="2"/>
  <c r="BF364" i="2"/>
  <c r="T364" i="2"/>
  <c r="R364" i="2"/>
  <c r="P364" i="2"/>
  <c r="BK364" i="2"/>
  <c r="J364" i="2"/>
  <c r="BE364" i="2"/>
  <c r="BI363" i="2"/>
  <c r="BH363" i="2"/>
  <c r="BG363" i="2"/>
  <c r="BF363" i="2"/>
  <c r="T363" i="2"/>
  <c r="R363" i="2"/>
  <c r="P363" i="2"/>
  <c r="BK363" i="2"/>
  <c r="J363" i="2"/>
  <c r="BE363" i="2"/>
  <c r="BI362" i="2"/>
  <c r="BH362" i="2"/>
  <c r="BG362" i="2"/>
  <c r="BF362" i="2"/>
  <c r="T362" i="2"/>
  <c r="R362" i="2"/>
  <c r="P362" i="2"/>
  <c r="BK362" i="2"/>
  <c r="J362" i="2"/>
  <c r="BE362" i="2"/>
  <c r="BI361" i="2"/>
  <c r="BH361" i="2"/>
  <c r="BG361" i="2"/>
  <c r="BF361" i="2"/>
  <c r="T361" i="2"/>
  <c r="R361" i="2"/>
  <c r="P361" i="2"/>
  <c r="BK361" i="2"/>
  <c r="J361" i="2"/>
  <c r="BE361" i="2" s="1"/>
  <c r="BI360" i="2"/>
  <c r="BH360" i="2"/>
  <c r="BG360" i="2"/>
  <c r="BF360" i="2"/>
  <c r="T360" i="2"/>
  <c r="R360" i="2"/>
  <c r="P360" i="2"/>
  <c r="BK360" i="2"/>
  <c r="J360" i="2"/>
  <c r="BE360" i="2"/>
  <c r="BI359" i="2"/>
  <c r="BH359" i="2"/>
  <c r="BG359" i="2"/>
  <c r="BF359" i="2"/>
  <c r="T359" i="2"/>
  <c r="R359" i="2"/>
  <c r="P359" i="2"/>
  <c r="BK359" i="2"/>
  <c r="J359" i="2"/>
  <c r="BE359" i="2"/>
  <c r="BI358" i="2"/>
  <c r="BH358" i="2"/>
  <c r="BG358" i="2"/>
  <c r="BF358" i="2"/>
  <c r="T358" i="2"/>
  <c r="R358" i="2"/>
  <c r="P358" i="2"/>
  <c r="BK358" i="2"/>
  <c r="J358" i="2"/>
  <c r="BE358" i="2"/>
  <c r="BI357" i="2"/>
  <c r="BH357" i="2"/>
  <c r="BG357" i="2"/>
  <c r="BF357" i="2"/>
  <c r="T357" i="2"/>
  <c r="R357" i="2"/>
  <c r="P357" i="2"/>
  <c r="BK357" i="2"/>
  <c r="J357" i="2"/>
  <c r="BE357" i="2" s="1"/>
  <c r="BI356" i="2"/>
  <c r="BH356" i="2"/>
  <c r="BG356" i="2"/>
  <c r="BF356" i="2"/>
  <c r="T356" i="2"/>
  <c r="R356" i="2"/>
  <c r="P356" i="2"/>
  <c r="BK356" i="2"/>
  <c r="J356" i="2"/>
  <c r="BE356" i="2"/>
  <c r="BI355" i="2"/>
  <c r="BH355" i="2"/>
  <c r="BG355" i="2"/>
  <c r="BF355" i="2"/>
  <c r="T355" i="2"/>
  <c r="R355" i="2"/>
  <c r="P355" i="2"/>
  <c r="BK355" i="2"/>
  <c r="J355" i="2"/>
  <c r="BE355" i="2"/>
  <c r="BI354" i="2"/>
  <c r="BH354" i="2"/>
  <c r="BG354" i="2"/>
  <c r="BF354" i="2"/>
  <c r="T354" i="2"/>
  <c r="R354" i="2"/>
  <c r="P354" i="2"/>
  <c r="BK354" i="2"/>
  <c r="J354" i="2"/>
  <c r="BE354" i="2"/>
  <c r="BI353" i="2"/>
  <c r="BH353" i="2"/>
  <c r="BG353" i="2"/>
  <c r="BF353" i="2"/>
  <c r="T353" i="2"/>
  <c r="R353" i="2"/>
  <c r="P353" i="2"/>
  <c r="BK353" i="2"/>
  <c r="J353" i="2"/>
  <c r="BE353" i="2" s="1"/>
  <c r="BI352" i="2"/>
  <c r="BH352" i="2"/>
  <c r="BG352" i="2"/>
  <c r="BF352" i="2"/>
  <c r="T352" i="2"/>
  <c r="R352" i="2"/>
  <c r="P352" i="2"/>
  <c r="BK352" i="2"/>
  <c r="J352" i="2"/>
  <c r="BE352" i="2"/>
  <c r="BI351" i="2"/>
  <c r="BH351" i="2"/>
  <c r="BG351" i="2"/>
  <c r="BF351" i="2"/>
  <c r="T351" i="2"/>
  <c r="T350" i="2" s="1"/>
  <c r="R351" i="2"/>
  <c r="P351" i="2"/>
  <c r="P350" i="2" s="1"/>
  <c r="BK351" i="2"/>
  <c r="J351" i="2"/>
  <c r="BE351" i="2" s="1"/>
  <c r="BI349" i="2"/>
  <c r="BH349" i="2"/>
  <c r="BG349" i="2"/>
  <c r="BF349" i="2"/>
  <c r="T349" i="2"/>
  <c r="R349" i="2"/>
  <c r="P349" i="2"/>
  <c r="BK349" i="2"/>
  <c r="J349" i="2"/>
  <c r="BE349" i="2"/>
  <c r="BI348" i="2"/>
  <c r="BH348" i="2"/>
  <c r="BG348" i="2"/>
  <c r="BF348" i="2"/>
  <c r="T348" i="2"/>
  <c r="R348" i="2"/>
  <c r="P348" i="2"/>
  <c r="BK348" i="2"/>
  <c r="J348" i="2"/>
  <c r="BE348" i="2" s="1"/>
  <c r="BI347" i="2"/>
  <c r="BH347" i="2"/>
  <c r="BG347" i="2"/>
  <c r="BF347" i="2"/>
  <c r="T347" i="2"/>
  <c r="R347" i="2"/>
  <c r="P347" i="2"/>
  <c r="BK347" i="2"/>
  <c r="J347" i="2"/>
  <c r="BE347" i="2" s="1"/>
  <c r="BI346" i="2"/>
  <c r="BH346" i="2"/>
  <c r="BG346" i="2"/>
  <c r="BF346" i="2"/>
  <c r="T346" i="2"/>
  <c r="R346" i="2"/>
  <c r="P346" i="2"/>
  <c r="BK346" i="2"/>
  <c r="J346" i="2"/>
  <c r="BE346" i="2" s="1"/>
  <c r="BI345" i="2"/>
  <c r="BH345" i="2"/>
  <c r="BG345" i="2"/>
  <c r="BF345" i="2"/>
  <c r="T345" i="2"/>
  <c r="R345" i="2"/>
  <c r="P345" i="2"/>
  <c r="BK345" i="2"/>
  <c r="J345" i="2"/>
  <c r="BE345" i="2"/>
  <c r="BI341" i="2"/>
  <c r="BH341" i="2"/>
  <c r="BG341" i="2"/>
  <c r="BF341" i="2"/>
  <c r="T341" i="2"/>
  <c r="T340" i="2" s="1"/>
  <c r="R341" i="2"/>
  <c r="R340" i="2"/>
  <c r="P341" i="2"/>
  <c r="P340" i="2" s="1"/>
  <c r="BK341" i="2"/>
  <c r="BK340" i="2" s="1"/>
  <c r="J340" i="2" s="1"/>
  <c r="J68" i="2" s="1"/>
  <c r="J341" i="2"/>
  <c r="BE341" i="2" s="1"/>
  <c r="BI339" i="2"/>
  <c r="BH339" i="2"/>
  <c r="BG339" i="2"/>
  <c r="BF339" i="2"/>
  <c r="T339" i="2"/>
  <c r="R339" i="2"/>
  <c r="P339" i="2"/>
  <c r="BK339" i="2"/>
  <c r="J339" i="2"/>
  <c r="BE339" i="2"/>
  <c r="BI338" i="2"/>
  <c r="BH338" i="2"/>
  <c r="BG338" i="2"/>
  <c r="BF338" i="2"/>
  <c r="T338" i="2"/>
  <c r="R338" i="2"/>
  <c r="P338" i="2"/>
  <c r="BK338" i="2"/>
  <c r="J338" i="2"/>
  <c r="BE338" i="2" s="1"/>
  <c r="BI337" i="2"/>
  <c r="BH337" i="2"/>
  <c r="BG337" i="2"/>
  <c r="BF337" i="2"/>
  <c r="T337" i="2"/>
  <c r="R337" i="2"/>
  <c r="P337" i="2"/>
  <c r="BK337" i="2"/>
  <c r="J337" i="2"/>
  <c r="BE337" i="2"/>
  <c r="BI336" i="2"/>
  <c r="BH336" i="2"/>
  <c r="BG336" i="2"/>
  <c r="BF336" i="2"/>
  <c r="T336" i="2"/>
  <c r="R336" i="2"/>
  <c r="P336" i="2"/>
  <c r="BK336" i="2"/>
  <c r="J336" i="2"/>
  <c r="BE336" i="2"/>
  <c r="BI335" i="2"/>
  <c r="BH335" i="2"/>
  <c r="BG335" i="2"/>
  <c r="BF335" i="2"/>
  <c r="T335" i="2"/>
  <c r="R335" i="2"/>
  <c r="R330" i="2" s="1"/>
  <c r="P335" i="2"/>
  <c r="BK335" i="2"/>
  <c r="J335" i="2"/>
  <c r="BE335" i="2"/>
  <c r="BI334" i="2"/>
  <c r="BH334" i="2"/>
  <c r="BG334" i="2"/>
  <c r="BF334" i="2"/>
  <c r="T334" i="2"/>
  <c r="R334" i="2"/>
  <c r="P334" i="2"/>
  <c r="BK334" i="2"/>
  <c r="J334" i="2"/>
  <c r="BE334" i="2" s="1"/>
  <c r="BI333" i="2"/>
  <c r="BH333" i="2"/>
  <c r="BG333" i="2"/>
  <c r="BF333" i="2"/>
  <c r="T333" i="2"/>
  <c r="R333" i="2"/>
  <c r="P333" i="2"/>
  <c r="P330" i="2" s="1"/>
  <c r="BK333" i="2"/>
  <c r="J333" i="2"/>
  <c r="BE333" i="2"/>
  <c r="BI332" i="2"/>
  <c r="BH332" i="2"/>
  <c r="BG332" i="2"/>
  <c r="BF332" i="2"/>
  <c r="T332" i="2"/>
  <c r="T330" i="2" s="1"/>
  <c r="R332" i="2"/>
  <c r="P332" i="2"/>
  <c r="BK332" i="2"/>
  <c r="J332" i="2"/>
  <c r="BE332" i="2"/>
  <c r="BI331" i="2"/>
  <c r="BH331" i="2"/>
  <c r="BG331" i="2"/>
  <c r="BF331" i="2"/>
  <c r="T331" i="2"/>
  <c r="R331" i="2"/>
  <c r="P331" i="2"/>
  <c r="BK331" i="2"/>
  <c r="BK330" i="2" s="1"/>
  <c r="J330" i="2" s="1"/>
  <c r="J67" i="2" s="1"/>
  <c r="J331" i="2"/>
  <c r="BE331" i="2" s="1"/>
  <c r="BI329" i="2"/>
  <c r="BH329" i="2"/>
  <c r="BG329" i="2"/>
  <c r="BF329" i="2"/>
  <c r="T329" i="2"/>
  <c r="R329" i="2"/>
  <c r="P329" i="2"/>
  <c r="BK329" i="2"/>
  <c r="J329" i="2"/>
  <c r="BE329" i="2" s="1"/>
  <c r="BI328" i="2"/>
  <c r="BH328" i="2"/>
  <c r="BG328" i="2"/>
  <c r="BF328" i="2"/>
  <c r="T328" i="2"/>
  <c r="R328" i="2"/>
  <c r="P328" i="2"/>
  <c r="BK328" i="2"/>
  <c r="J328" i="2"/>
  <c r="BE328" i="2" s="1"/>
  <c r="BI327" i="2"/>
  <c r="BH327" i="2"/>
  <c r="BG327" i="2"/>
  <c r="BF327" i="2"/>
  <c r="T327" i="2"/>
  <c r="R327" i="2"/>
  <c r="P327" i="2"/>
  <c r="BK327" i="2"/>
  <c r="J327" i="2"/>
  <c r="BE327" i="2"/>
  <c r="BI326" i="2"/>
  <c r="BH326" i="2"/>
  <c r="BG326" i="2"/>
  <c r="BF326" i="2"/>
  <c r="T326" i="2"/>
  <c r="R326" i="2"/>
  <c r="P326" i="2"/>
  <c r="BK326" i="2"/>
  <c r="J326" i="2"/>
  <c r="BE326" i="2" s="1"/>
  <c r="BI325" i="2"/>
  <c r="BH325" i="2"/>
  <c r="BG325" i="2"/>
  <c r="BF325" i="2"/>
  <c r="T325" i="2"/>
  <c r="R325" i="2"/>
  <c r="P325" i="2"/>
  <c r="BK325" i="2"/>
  <c r="J325" i="2"/>
  <c r="BE325" i="2" s="1"/>
  <c r="BI324" i="2"/>
  <c r="BH324" i="2"/>
  <c r="BG324" i="2"/>
  <c r="BF324" i="2"/>
  <c r="T324" i="2"/>
  <c r="R324" i="2"/>
  <c r="P324" i="2"/>
  <c r="P319" i="2" s="1"/>
  <c r="BK324" i="2"/>
  <c r="J324" i="2"/>
  <c r="BE324" i="2" s="1"/>
  <c r="BI323" i="2"/>
  <c r="BH323" i="2"/>
  <c r="BG323" i="2"/>
  <c r="BF323" i="2"/>
  <c r="T323" i="2"/>
  <c r="R323" i="2"/>
  <c r="P323" i="2"/>
  <c r="BK323" i="2"/>
  <c r="J323" i="2"/>
  <c r="BE323" i="2"/>
  <c r="BI322" i="2"/>
  <c r="BH322" i="2"/>
  <c r="BG322" i="2"/>
  <c r="BF322" i="2"/>
  <c r="T322" i="2"/>
  <c r="R322" i="2"/>
  <c r="P322" i="2"/>
  <c r="BK322" i="2"/>
  <c r="J322" i="2"/>
  <c r="BE322" i="2" s="1"/>
  <c r="BI321" i="2"/>
  <c r="BH321" i="2"/>
  <c r="BG321" i="2"/>
  <c r="BF321" i="2"/>
  <c r="T321" i="2"/>
  <c r="R321" i="2"/>
  <c r="P321" i="2"/>
  <c r="BK321" i="2"/>
  <c r="J321" i="2"/>
  <c r="BE321" i="2" s="1"/>
  <c r="BI320" i="2"/>
  <c r="BH320" i="2"/>
  <c r="BG320" i="2"/>
  <c r="BF320" i="2"/>
  <c r="T320" i="2"/>
  <c r="T319" i="2" s="1"/>
  <c r="R320" i="2"/>
  <c r="P320" i="2"/>
  <c r="BK320" i="2"/>
  <c r="J320" i="2"/>
  <c r="BE320" i="2" s="1"/>
  <c r="BI318" i="2"/>
  <c r="BH318" i="2"/>
  <c r="BG318" i="2"/>
  <c r="BF318" i="2"/>
  <c r="T318" i="2"/>
  <c r="R318" i="2"/>
  <c r="P318" i="2"/>
  <c r="BK318" i="2"/>
  <c r="J318" i="2"/>
  <c r="BE318" i="2" s="1"/>
  <c r="BI317" i="2"/>
  <c r="BH317" i="2"/>
  <c r="BG317" i="2"/>
  <c r="BF317" i="2"/>
  <c r="T317" i="2"/>
  <c r="R317" i="2"/>
  <c r="P317" i="2"/>
  <c r="P312" i="2" s="1"/>
  <c r="BK317" i="2"/>
  <c r="J317" i="2"/>
  <c r="BE317" i="2"/>
  <c r="BI316" i="2"/>
  <c r="BH316" i="2"/>
  <c r="BG316" i="2"/>
  <c r="BF316" i="2"/>
  <c r="T316" i="2"/>
  <c r="R316" i="2"/>
  <c r="P316" i="2"/>
  <c r="BK316" i="2"/>
  <c r="BK312" i="2" s="1"/>
  <c r="J312" i="2" s="1"/>
  <c r="J65" i="2" s="1"/>
  <c r="J316" i="2"/>
  <c r="BE316" i="2"/>
  <c r="BI315" i="2"/>
  <c r="BH315" i="2"/>
  <c r="BG315" i="2"/>
  <c r="BF315" i="2"/>
  <c r="T315" i="2"/>
  <c r="R315" i="2"/>
  <c r="P315" i="2"/>
  <c r="BK315" i="2"/>
  <c r="J315" i="2"/>
  <c r="BE315" i="2"/>
  <c r="BI314" i="2"/>
  <c r="BH314" i="2"/>
  <c r="BG314" i="2"/>
  <c r="BF314" i="2"/>
  <c r="T314" i="2"/>
  <c r="T312" i="2" s="1"/>
  <c r="R314" i="2"/>
  <c r="P314" i="2"/>
  <c r="BK314" i="2"/>
  <c r="J314" i="2"/>
  <c r="BE314" i="2" s="1"/>
  <c r="BI313" i="2"/>
  <c r="BH313" i="2"/>
  <c r="BG313" i="2"/>
  <c r="BF313" i="2"/>
  <c r="T313" i="2"/>
  <c r="R313" i="2"/>
  <c r="R312" i="2" s="1"/>
  <c r="P313" i="2"/>
  <c r="BK313" i="2"/>
  <c r="J313" i="2"/>
  <c r="BE313" i="2" s="1"/>
  <c r="BI304" i="2"/>
  <c r="BH304" i="2"/>
  <c r="BG304" i="2"/>
  <c r="BF304" i="2"/>
  <c r="T304" i="2"/>
  <c r="R304" i="2"/>
  <c r="P304" i="2"/>
  <c r="BK304" i="2"/>
  <c r="J304" i="2"/>
  <c r="BE304" i="2"/>
  <c r="BI299" i="2"/>
  <c r="BH299" i="2"/>
  <c r="BG299" i="2"/>
  <c r="BF299" i="2"/>
  <c r="T299" i="2"/>
  <c r="T298" i="2" s="1"/>
  <c r="R299" i="2"/>
  <c r="P299" i="2"/>
  <c r="P298" i="2" s="1"/>
  <c r="BK299" i="2"/>
  <c r="J299" i="2"/>
  <c r="BE299" i="2" s="1"/>
  <c r="BI296" i="2"/>
  <c r="BH296" i="2"/>
  <c r="BG296" i="2"/>
  <c r="BF296" i="2"/>
  <c r="T296" i="2"/>
  <c r="T295" i="2"/>
  <c r="R296" i="2"/>
  <c r="R295" i="2" s="1"/>
  <c r="P296" i="2"/>
  <c r="P295" i="2" s="1"/>
  <c r="BK296" i="2"/>
  <c r="BK295" i="2"/>
  <c r="J295" i="2" s="1"/>
  <c r="J62" i="2" s="1"/>
  <c r="J296" i="2"/>
  <c r="BE296" i="2" s="1"/>
  <c r="BI288" i="2"/>
  <c r="BH288" i="2"/>
  <c r="BG288" i="2"/>
  <c r="BF288" i="2"/>
  <c r="T288" i="2"/>
  <c r="R288" i="2"/>
  <c r="P288" i="2"/>
  <c r="BK288" i="2"/>
  <c r="J288" i="2"/>
  <c r="BE288" i="2"/>
  <c r="BI285" i="2"/>
  <c r="BH285" i="2"/>
  <c r="BG285" i="2"/>
  <c r="BF285" i="2"/>
  <c r="T285" i="2"/>
  <c r="R285" i="2"/>
  <c r="P285" i="2"/>
  <c r="BK285" i="2"/>
  <c r="J285" i="2"/>
  <c r="BE285" i="2"/>
  <c r="BI282" i="2"/>
  <c r="BH282" i="2"/>
  <c r="BG282" i="2"/>
  <c r="BF282" i="2"/>
  <c r="T282" i="2"/>
  <c r="R282" i="2"/>
  <c r="P282" i="2"/>
  <c r="BK282" i="2"/>
  <c r="J282" i="2"/>
  <c r="BE282" i="2"/>
  <c r="BI279" i="2"/>
  <c r="BH279" i="2"/>
  <c r="BG279" i="2"/>
  <c r="BF279" i="2"/>
  <c r="T279" i="2"/>
  <c r="R279" i="2"/>
  <c r="P279" i="2"/>
  <c r="BK279" i="2"/>
  <c r="J279" i="2"/>
  <c r="BE279" i="2" s="1"/>
  <c r="BI276" i="2"/>
  <c r="BH276" i="2"/>
  <c r="BG276" i="2"/>
  <c r="BF276" i="2"/>
  <c r="T276" i="2"/>
  <c r="R276" i="2"/>
  <c r="P276" i="2"/>
  <c r="BK276" i="2"/>
  <c r="J276" i="2"/>
  <c r="BE276" i="2"/>
  <c r="BI273" i="2"/>
  <c r="BH273" i="2"/>
  <c r="BG273" i="2"/>
  <c r="BF273" i="2"/>
  <c r="T273" i="2"/>
  <c r="T270" i="2" s="1"/>
  <c r="R273" i="2"/>
  <c r="P273" i="2"/>
  <c r="BK273" i="2"/>
  <c r="J273" i="2"/>
  <c r="BE273" i="2"/>
  <c r="BI272" i="2"/>
  <c r="BH272" i="2"/>
  <c r="BG272" i="2"/>
  <c r="BF272" i="2"/>
  <c r="T272" i="2"/>
  <c r="R272" i="2"/>
  <c r="P272" i="2"/>
  <c r="BK272" i="2"/>
  <c r="J272" i="2"/>
  <c r="BE272" i="2"/>
  <c r="BI271" i="2"/>
  <c r="BH271" i="2"/>
  <c r="BG271" i="2"/>
  <c r="BF271" i="2"/>
  <c r="T271" i="2"/>
  <c r="R271" i="2"/>
  <c r="P271" i="2"/>
  <c r="P270" i="2"/>
  <c r="BK271" i="2"/>
  <c r="J271" i="2"/>
  <c r="BE271" i="2" s="1"/>
  <c r="BI264" i="2"/>
  <c r="BH264" i="2"/>
  <c r="BG264" i="2"/>
  <c r="BF264" i="2"/>
  <c r="T264" i="2"/>
  <c r="R264" i="2"/>
  <c r="P264" i="2"/>
  <c r="BK264" i="2"/>
  <c r="J264" i="2"/>
  <c r="BE264" i="2" s="1"/>
  <c r="BI258" i="2"/>
  <c r="BH258" i="2"/>
  <c r="BG258" i="2"/>
  <c r="BF258" i="2"/>
  <c r="T258" i="2"/>
  <c r="R258" i="2"/>
  <c r="P258" i="2"/>
  <c r="BK258" i="2"/>
  <c r="J258" i="2"/>
  <c r="BE258" i="2" s="1"/>
  <c r="BI240" i="2"/>
  <c r="BH240" i="2"/>
  <c r="BG240" i="2"/>
  <c r="BF240" i="2"/>
  <c r="T240" i="2"/>
  <c r="R240" i="2"/>
  <c r="P240" i="2"/>
  <c r="BK240" i="2"/>
  <c r="J240" i="2"/>
  <c r="BE240" i="2"/>
  <c r="BI230" i="2"/>
  <c r="BH230" i="2"/>
  <c r="BG230" i="2"/>
  <c r="BF230" i="2"/>
  <c r="T230" i="2"/>
  <c r="R230" i="2"/>
  <c r="P230" i="2"/>
  <c r="BK230" i="2"/>
  <c r="J230" i="2"/>
  <c r="BE230" i="2"/>
  <c r="BI227" i="2"/>
  <c r="BH227" i="2"/>
  <c r="BG227" i="2"/>
  <c r="BF227" i="2"/>
  <c r="T227" i="2"/>
  <c r="R227" i="2"/>
  <c r="P227" i="2"/>
  <c r="BK227" i="2"/>
  <c r="J227" i="2"/>
  <c r="BE227" i="2" s="1"/>
  <c r="BI223" i="2"/>
  <c r="BH223" i="2"/>
  <c r="BG223" i="2"/>
  <c r="BF223" i="2"/>
  <c r="T223" i="2"/>
  <c r="R223" i="2"/>
  <c r="P223" i="2"/>
  <c r="BK223" i="2"/>
  <c r="J223" i="2"/>
  <c r="BE223" i="2" s="1"/>
  <c r="BI222" i="2"/>
  <c r="BH222" i="2"/>
  <c r="BG222" i="2"/>
  <c r="BF222" i="2"/>
  <c r="T222" i="2"/>
  <c r="R222" i="2"/>
  <c r="P222" i="2"/>
  <c r="BK222" i="2"/>
  <c r="J222" i="2"/>
  <c r="BE222" i="2"/>
  <c r="BI219" i="2"/>
  <c r="BH219" i="2"/>
  <c r="BG219" i="2"/>
  <c r="BF219" i="2"/>
  <c r="T219" i="2"/>
  <c r="R219" i="2"/>
  <c r="P219" i="2"/>
  <c r="BK219" i="2"/>
  <c r="J219" i="2"/>
  <c r="BE219" i="2"/>
  <c r="BI218" i="2"/>
  <c r="BH218" i="2"/>
  <c r="BG218" i="2"/>
  <c r="BF218" i="2"/>
  <c r="T218" i="2"/>
  <c r="R218" i="2"/>
  <c r="P218" i="2"/>
  <c r="BK218" i="2"/>
  <c r="J218" i="2"/>
  <c r="BE218" i="2" s="1"/>
  <c r="BI217" i="2"/>
  <c r="BH217" i="2"/>
  <c r="BG217" i="2"/>
  <c r="BF217" i="2"/>
  <c r="T217" i="2"/>
  <c r="R217" i="2"/>
  <c r="P217" i="2"/>
  <c r="P202" i="2" s="1"/>
  <c r="BK217" i="2"/>
  <c r="J217" i="2"/>
  <c r="BE217" i="2"/>
  <c r="BI216" i="2"/>
  <c r="BH216" i="2"/>
  <c r="BG216" i="2"/>
  <c r="BF216" i="2"/>
  <c r="T216" i="2"/>
  <c r="R216" i="2"/>
  <c r="P216" i="2"/>
  <c r="BK216" i="2"/>
  <c r="J216" i="2"/>
  <c r="BE216" i="2"/>
  <c r="BI215" i="2"/>
  <c r="BH215" i="2"/>
  <c r="BG215" i="2"/>
  <c r="BF215" i="2"/>
  <c r="T215" i="2"/>
  <c r="R215" i="2"/>
  <c r="P215" i="2"/>
  <c r="BK215" i="2"/>
  <c r="J215" i="2"/>
  <c r="BE215" i="2"/>
  <c r="BI209" i="2"/>
  <c r="BH209" i="2"/>
  <c r="BG209" i="2"/>
  <c r="BF209" i="2"/>
  <c r="T209" i="2"/>
  <c r="T202" i="2" s="1"/>
  <c r="R209" i="2"/>
  <c r="P209" i="2"/>
  <c r="BK209" i="2"/>
  <c r="J209" i="2"/>
  <c r="BE209" i="2" s="1"/>
  <c r="BI203" i="2"/>
  <c r="BH203" i="2"/>
  <c r="BG203" i="2"/>
  <c r="BF203" i="2"/>
  <c r="T203" i="2"/>
  <c r="R203" i="2"/>
  <c r="R202" i="2" s="1"/>
  <c r="P203" i="2"/>
  <c r="BK203" i="2"/>
  <c r="BK202" i="2"/>
  <c r="J202" i="2" s="1"/>
  <c r="J60" i="2" s="1"/>
  <c r="J203" i="2"/>
  <c r="BE203" i="2" s="1"/>
  <c r="BI198" i="2"/>
  <c r="BH198" i="2"/>
  <c r="BG198" i="2"/>
  <c r="BF198" i="2"/>
  <c r="T198" i="2"/>
  <c r="R198" i="2"/>
  <c r="P198" i="2"/>
  <c r="BK198" i="2"/>
  <c r="J198" i="2"/>
  <c r="BE198" i="2"/>
  <c r="BI195" i="2"/>
  <c r="BH195" i="2"/>
  <c r="BG195" i="2"/>
  <c r="BF195" i="2"/>
  <c r="T195" i="2"/>
  <c r="R195" i="2"/>
  <c r="P195" i="2"/>
  <c r="BK195" i="2"/>
  <c r="J195" i="2"/>
  <c r="BE195" i="2" s="1"/>
  <c r="BI186" i="2"/>
  <c r="BH186" i="2"/>
  <c r="BG186" i="2"/>
  <c r="BF186" i="2"/>
  <c r="T186" i="2"/>
  <c r="R186" i="2"/>
  <c r="P186" i="2"/>
  <c r="BK186" i="2"/>
  <c r="J186" i="2"/>
  <c r="BE186" i="2" s="1"/>
  <c r="BI171" i="2"/>
  <c r="BH171" i="2"/>
  <c r="BG171" i="2"/>
  <c r="BF171" i="2"/>
  <c r="T171" i="2"/>
  <c r="R171" i="2"/>
  <c r="P171" i="2"/>
  <c r="BK171" i="2"/>
  <c r="J171" i="2"/>
  <c r="BE171" i="2" s="1"/>
  <c r="BI163" i="2"/>
  <c r="BH163" i="2"/>
  <c r="BG163" i="2"/>
  <c r="BF163" i="2"/>
  <c r="T163" i="2"/>
  <c r="R163" i="2"/>
  <c r="P163" i="2"/>
  <c r="P107" i="2" s="1"/>
  <c r="BK163" i="2"/>
  <c r="J163" i="2"/>
  <c r="BE163" i="2"/>
  <c r="BI155" i="2"/>
  <c r="BH155" i="2"/>
  <c r="BG155" i="2"/>
  <c r="BF155" i="2"/>
  <c r="T155" i="2"/>
  <c r="R155" i="2"/>
  <c r="P155" i="2"/>
  <c r="BK155" i="2"/>
  <c r="J155" i="2"/>
  <c r="BE155" i="2"/>
  <c r="BI137" i="2"/>
  <c r="BH137" i="2"/>
  <c r="BG137" i="2"/>
  <c r="F32" i="2" s="1"/>
  <c r="BB52" i="1" s="1"/>
  <c r="BB51" i="1" s="1"/>
  <c r="BF137" i="2"/>
  <c r="T137" i="2"/>
  <c r="R137" i="2"/>
  <c r="P137" i="2"/>
  <c r="BK137" i="2"/>
  <c r="J137" i="2"/>
  <c r="BE137" i="2" s="1"/>
  <c r="BI118" i="2"/>
  <c r="BH118" i="2"/>
  <c r="BG118" i="2"/>
  <c r="BF118" i="2"/>
  <c r="T118" i="2"/>
  <c r="R118" i="2"/>
  <c r="P118" i="2"/>
  <c r="BK118" i="2"/>
  <c r="J118" i="2"/>
  <c r="BE118" i="2" s="1"/>
  <c r="BI108" i="2"/>
  <c r="BH108" i="2"/>
  <c r="BG108" i="2"/>
  <c r="BF108" i="2"/>
  <c r="T108" i="2"/>
  <c r="T107" i="2" s="1"/>
  <c r="R108" i="2"/>
  <c r="R107" i="2" s="1"/>
  <c r="P108" i="2"/>
  <c r="BK108" i="2"/>
  <c r="BK107" i="2" s="1"/>
  <c r="J107" i="2" s="1"/>
  <c r="J59" i="2" s="1"/>
  <c r="J108" i="2"/>
  <c r="BE108" i="2" s="1"/>
  <c r="BI106" i="2"/>
  <c r="F34" i="2"/>
  <c r="BD52" i="1" s="1"/>
  <c r="BD51" i="1" s="1"/>
  <c r="W30" i="1" s="1"/>
  <c r="BH106" i="2"/>
  <c r="BG106" i="2"/>
  <c r="BF106" i="2"/>
  <c r="T106" i="2"/>
  <c r="T105" i="2"/>
  <c r="R106" i="2"/>
  <c r="R105" i="2"/>
  <c r="P106" i="2"/>
  <c r="P105" i="2" s="1"/>
  <c r="BK106" i="2"/>
  <c r="BK105" i="2" s="1"/>
  <c r="J106" i="2"/>
  <c r="BE106" i="2" s="1"/>
  <c r="J99" i="2"/>
  <c r="F99" i="2"/>
  <c r="F97" i="2"/>
  <c r="E95" i="2"/>
  <c r="J51" i="2"/>
  <c r="F51" i="2"/>
  <c r="F49" i="2"/>
  <c r="E47" i="2"/>
  <c r="J18" i="2"/>
  <c r="E18" i="2"/>
  <c r="F100" i="2" s="1"/>
  <c r="J17" i="2"/>
  <c r="J12" i="2"/>
  <c r="J97" i="2" s="1"/>
  <c r="E7" i="2"/>
  <c r="E45" i="2" s="1"/>
  <c r="AS51" i="1"/>
  <c r="L47" i="1"/>
  <c r="AM46" i="1"/>
  <c r="L46" i="1"/>
  <c r="AM44" i="1"/>
  <c r="L44" i="1"/>
  <c r="L42" i="1"/>
  <c r="L41" i="1"/>
  <c r="P297" i="2" l="1"/>
  <c r="P104" i="2"/>
  <c r="T297" i="2"/>
  <c r="F47" i="5"/>
  <c r="R298" i="2"/>
  <c r="P897" i="2"/>
  <c r="T104" i="2"/>
  <c r="R319" i="2"/>
  <c r="F82" i="5"/>
  <c r="F46" i="4"/>
  <c r="F8" i="4" s="1"/>
  <c r="BK270" i="2"/>
  <c r="J270" i="2" s="1"/>
  <c r="J61" i="2" s="1"/>
  <c r="R350" i="2"/>
  <c r="R838" i="2"/>
  <c r="R897" i="2"/>
  <c r="F68" i="5"/>
  <c r="F31" i="2"/>
  <c r="BA52" i="1" s="1"/>
  <c r="BA51" i="1" s="1"/>
  <c r="W27" i="1" s="1"/>
  <c r="T897" i="2"/>
  <c r="F54" i="4"/>
  <c r="F9" i="4" s="1"/>
  <c r="P900" i="2"/>
  <c r="E93" i="2"/>
  <c r="BK298" i="2"/>
  <c r="BK319" i="2"/>
  <c r="J319" i="2" s="1"/>
  <c r="J66" i="2" s="1"/>
  <c r="F88" i="5"/>
  <c r="F33" i="2"/>
  <c r="BC52" i="1" s="1"/>
  <c r="BC51" i="1" s="1"/>
  <c r="W29" i="1" s="1"/>
  <c r="R270" i="2"/>
  <c r="R104" i="2" s="1"/>
  <c r="BK350" i="2"/>
  <c r="J350" i="2" s="1"/>
  <c r="J69" i="2" s="1"/>
  <c r="BK418" i="2"/>
  <c r="J418" i="2" s="1"/>
  <c r="J70" i="2" s="1"/>
  <c r="R801" i="2"/>
  <c r="BK838" i="2"/>
  <c r="J838" i="2" s="1"/>
  <c r="J78" i="2" s="1"/>
  <c r="F38" i="5"/>
  <c r="F8" i="5" s="1"/>
  <c r="F10" i="4"/>
  <c r="F11" i="4"/>
  <c r="F9" i="5"/>
  <c r="J105" i="2"/>
  <c r="J58" i="2" s="1"/>
  <c r="BK104" i="2"/>
  <c r="AX51" i="1"/>
  <c r="W28" i="1"/>
  <c r="J30" i="2"/>
  <c r="AV52" i="1" s="1"/>
  <c r="AT52" i="1" s="1"/>
  <c r="F30" i="2"/>
  <c r="AZ52" i="1" s="1"/>
  <c r="AZ51" i="1" s="1"/>
  <c r="T103" i="2"/>
  <c r="J298" i="2"/>
  <c r="J64" i="2" s="1"/>
  <c r="J31" i="2"/>
  <c r="AW52" i="1" s="1"/>
  <c r="J49" i="2"/>
  <c r="F52" i="2"/>
  <c r="BK897" i="2"/>
  <c r="J897" i="2" s="1"/>
  <c r="J80" i="2" s="1"/>
  <c r="F13" i="4" l="1"/>
  <c r="F17" i="4" s="1"/>
  <c r="AY51" i="1"/>
  <c r="BK297" i="2"/>
  <c r="J297" i="2" s="1"/>
  <c r="J63" i="2" s="1"/>
  <c r="R297" i="2"/>
  <c r="R103" i="2" s="1"/>
  <c r="AW51" i="1"/>
  <c r="AK27" i="1" s="1"/>
  <c r="P103" i="2"/>
  <c r="AU52" i="1" s="1"/>
  <c r="AU51" i="1" s="1"/>
  <c r="F20" i="4"/>
  <c r="F21" i="4" s="1"/>
  <c r="F22" i="4" s="1"/>
  <c r="F12" i="5"/>
  <c r="F11" i="5"/>
  <c r="AV51" i="1"/>
  <c r="W26" i="1"/>
  <c r="J104" i="2"/>
  <c r="J57" i="2" s="1"/>
  <c r="BK103" i="2" l="1"/>
  <c r="J103" i="2" s="1"/>
  <c r="F14" i="5"/>
  <c r="F18" i="5" s="1"/>
  <c r="F21" i="5" s="1"/>
  <c r="F22" i="5" s="1"/>
  <c r="F23" i="5" s="1"/>
  <c r="J27" i="2"/>
  <c r="J56" i="2"/>
  <c r="AK26" i="1"/>
  <c r="AT51" i="1"/>
  <c r="AG52" i="1" l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<sst xmlns="http://schemas.openxmlformats.org/spreadsheetml/2006/main" count="9600" uniqueCount="1588">
  <si>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</si>
  <si>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</si>
  <si>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</si>
  <si>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</si>
  <si>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</si>
  <si>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</si>
  <si>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</si>
  <si>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{f8433569-7481-45f5-86cd-f74dcf8762f2}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</si>
  <si>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</si>
  <si>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</si>
  <si>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</si>
  <si>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</si>
  <si>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</si>
  <si>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</si>
  <si>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</si>
  <si>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</si>
  <si>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HEL011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</si>
  <si>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</si>
  <si>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</si>
  <si>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Obchodní akademie Chrudim – Rekonstrukce a vybavení jazykových učeben pro zkvalitnění výuky cizích jazyků</t>
  </si>
  <si>
    <t>KSO:</t>
  </si>
  <si>
    <t/>
  </si>
  <si>
    <t>CC-CZ:</t>
  </si>
  <si>
    <t>Místo:</t>
  </si>
  <si>
    <t>Chrudim</t>
  </si>
  <si>
    <t>Datum:</t>
  </si>
  <si>
    <t>1. 3. 2018</t>
  </si>
  <si>
    <t>Zadavatel:</t>
  </si>
  <si>
    <t>IČ:</t>
  </si>
  <si>
    <t>Obchodní akademie, Tyršovo náměstí 250, Chrudim</t>
  </si>
  <si>
    <t>DIČ:</t>
  </si>
  <si>
    <t>Uchazeč:</t>
  </si>
  <si>
    <t>Vyplň údaj</t>
  </si>
  <si>
    <t>Projektant:</t>
  </si>
  <si>
    <t>736 606 80</t>
  </si>
  <si>
    <t>Ing.arch.Jan Heller, Zelená 400/6, Hradec Králové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</si>
  <si>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</si>
  <si>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</si>
  <si>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</si>
  <si>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</si>
  <si>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</si>
  <si>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</si>
  <si>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</si>
  <si>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</si>
  <si>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</si>
  <si>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</si>
  <si>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</si>
  <si>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</si>
  <si>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</si>
  <si>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</si>
  <si>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</si>
  <si>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</si>
  <si>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</si>
  <si>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</si>
  <si>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</si>
  <si>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</si>
  <si>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</si>
  <si>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</si>
  <si>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</si>
  <si>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</si>
  <si>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</si>
  <si>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</si>
  <si>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</si>
  <si>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</si>
  <si>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</si>
  <si>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</si>
  <si>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</si>
  <si>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</si>
  <si>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</si>
  <si>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</si>
  <si>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</si>
  <si>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</si>
  <si>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</si>
  <si>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</si>
  <si>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</si>
  <si>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</si>
  <si>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</si>
  <si>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</si>
  <si>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HEL011-01</t>
  </si>
  <si>
    <t>Rekonstrukce a vybavení jazykových učeben pro zkvalitnění výuky cizích jazyků</t>
  </si>
  <si>
    <t>STA</t>
  </si>
  <si>
    <t>1</t>
  </si>
  <si>
    <t>{ba984b8e-869d-4fe0-a30d-a81ce8bd84b7}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</si>
  <si>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</si>
  <si>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</si>
  <si>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</si>
  <si>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</si>
  <si>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</si>
  <si>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</si>
  <si>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</si>
  <si>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</si>
  <si>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HEL011-01 - Rekonstrukce a vybavení jazykových učeben pro zkvalitnění výuky cizích jazyků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</si>
  <si>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</si>
  <si>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</si>
  <si>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</si>
  <si>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</si>
  <si>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</si>
  <si>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</si>
  <si>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</si>
  <si>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</si>
  <si>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</si>
  <si>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</si>
  <si>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</si>
  <si>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</si>
  <si>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</si>
  <si>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</si>
  <si>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</si>
  <si>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</si>
  <si>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735 - Ústřední vytápění - otopná tělesa</t>
  </si>
  <si>
    <t xml:space="preserve">    741 - Elektroinstalace - silnoproud</t>
  </si>
  <si>
    <t xml:space="preserve">    742 - Elektroinstalace - slaboproud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</si>
  <si>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</si>
  <si>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</si>
  <si>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</si>
  <si>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</si>
  <si>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</si>
  <si>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</si>
  <si>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</si>
  <si>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</si>
  <si>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</si>
  <si>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</si>
  <si>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</si>
  <si>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</si>
  <si>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</si>
  <si>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</si>
  <si>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</si>
  <si>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</si>
  <si>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</si>
  <si>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</si>
  <si>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</si>
  <si>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</si>
  <si>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</si>
  <si>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</si>
  <si>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</si>
  <si>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</si>
  <si>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</si>
  <si>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</si>
  <si>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</si>
  <si>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</si>
  <si>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</si>
  <si>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</si>
  <si>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</si>
  <si>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</si>
  <si>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</si>
  <si>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310237241</t>
  </si>
  <si>
    <t>Zazdívka otvorů ve zdivu nadzákladovém cihlami pálenými plochy přes 0,09 m2 do 0,25 m2, ve zdi tl. do 300 mm</t>
  </si>
  <si>
    <t>kus</t>
  </si>
  <si>
    <t>CS ÚRS 2018 01</t>
  </si>
  <si>
    <t>4</t>
  </si>
  <si>
    <t>-1648079639</t>
  </si>
  <si>
    <t>6</t>
  </si>
  <si>
    <t>Úpravy povrchů, podlahy a osazování výplní</t>
  </si>
  <si>
    <t>611325421</t>
  </si>
  <si>
    <t>Oprava vápenocementové omítky vnitřních ploch štukové dvouvrstvé, tloušťky do 20 mm a tloušťky štuku do 3 mm stropů, v rozsahu opravované plochy do 10%</t>
  </si>
  <si>
    <t>m2</t>
  </si>
  <si>
    <t>1090750627</t>
  </si>
  <si>
    <t>VV</t>
  </si>
  <si>
    <t>"míst 310"</t>
  </si>
  <si>
    <t>11,07*7,15</t>
  </si>
  <si>
    <t>-1,08*1,225</t>
  </si>
  <si>
    <t>Mezisoučet</t>
  </si>
  <si>
    <t>"míst 311"</t>
  </si>
  <si>
    <t>7,065*10,84</t>
  </si>
  <si>
    <t>-0,2*0,06</t>
  </si>
  <si>
    <t>Součet</t>
  </si>
  <si>
    <t>612311131</t>
  </si>
  <si>
    <t>Potažení vnitřních ploch štukem tloušťky do 3 mm svislých konstrukcí stěn</t>
  </si>
  <si>
    <t>-1443542073</t>
  </si>
  <si>
    <t>(11,07+7,15+1,08)*2*3,77</t>
  </si>
  <si>
    <t>(1,55+3,26+3,26)*0,16*4</t>
  </si>
  <si>
    <t>-1,6*2,55</t>
  </si>
  <si>
    <t>-1,4*1,5</t>
  </si>
  <si>
    <t>-1,06*1,5</t>
  </si>
  <si>
    <t>-1,55*2,43*4</t>
  </si>
  <si>
    <t>(10,84+10,84+7,065+7,065)*3,8</t>
  </si>
  <si>
    <t>(1,55+3,69+3,69)*0,16*4</t>
  </si>
  <si>
    <t>-0,75*1,5</t>
  </si>
  <si>
    <t>-1,55*2,63*4</t>
  </si>
  <si>
    <t>-(0,2+0,06)*3,8</t>
  </si>
  <si>
    <t>612325422</t>
  </si>
  <si>
    <t>Oprava vápenocementové omítky vnitřních ploch štukové dvouvrstvé, tloušťky do 20 mm a tloušťky štuku do 3 mm stěn, v rozsahu opravované plochy přes 10 do 30%</t>
  </si>
  <si>
    <t>-476848739</t>
  </si>
  <si>
    <t>(11,07+7,15+1,08)*2*3,97</t>
  </si>
  <si>
    <t>(10,84+7,065+10,84+7,065)*4,0</t>
  </si>
  <si>
    <t>5</t>
  </si>
  <si>
    <t>612331121</t>
  </si>
  <si>
    <t>Omítka cementová vnitřních ploch nanášená ručně jednovrstvá, tloušťky do 10 mm hladká svislých konstrukcí stěn</t>
  </si>
  <si>
    <t>-1955116378</t>
  </si>
  <si>
    <t>1,4*1,5</t>
  </si>
  <si>
    <t>1,06*1,5</t>
  </si>
  <si>
    <t>0,75*1,5</t>
  </si>
  <si>
    <t>619991001</t>
  </si>
  <si>
    <t>Zakrytí vnitřních ploch před znečištěním včetně pozdějšího odkrytí podlah fólií přilepenou lepící páskou</t>
  </si>
  <si>
    <t>303531456</t>
  </si>
  <si>
    <t>"míat 310"</t>
  </si>
  <si>
    <t>79,0</t>
  </si>
  <si>
    <t>77,51</t>
  </si>
  <si>
    <t>"chodby"</t>
  </si>
  <si>
    <t>24,0+39,0+75,0</t>
  </si>
  <si>
    <t>7</t>
  </si>
  <si>
    <t>619991011</t>
  </si>
  <si>
    <t>Zakrytí vnitřních ploch před znečištěním včetně pozdějšího odkrytí konstrukcí a prvků obalením fólií a přelepením páskou</t>
  </si>
  <si>
    <t>731663995</t>
  </si>
  <si>
    <t>1,55*2,43</t>
  </si>
  <si>
    <t>1,53*2,43</t>
  </si>
  <si>
    <t>1,52*2,43</t>
  </si>
  <si>
    <t>1,535*2,43</t>
  </si>
  <si>
    <t>(0,15+0,15+0,535+0,15)*(2,4+2,4+1,3)</t>
  </si>
  <si>
    <t>7,065*3,8</t>
  </si>
  <si>
    <t>1,55*2,65</t>
  </si>
  <si>
    <t>1,55*2,63</t>
  </si>
  <si>
    <t>1,54*2,63</t>
  </si>
  <si>
    <t>8</t>
  </si>
  <si>
    <t>622143003</t>
  </si>
  <si>
    <t>Montáž omítkových profilů plastových nebo pozinkovaných, upevněných vtlačením do podkladní vrstvy nebo přibitím rohových s tkaninou</t>
  </si>
  <si>
    <t>m</t>
  </si>
  <si>
    <t>2042818793</t>
  </si>
  <si>
    <t>(1,55+3,26+3,26)*4</t>
  </si>
  <si>
    <t>3,97*2</t>
  </si>
  <si>
    <t>(1,55+3,69+3,69)*4</t>
  </si>
  <si>
    <t>9</t>
  </si>
  <si>
    <t>M</t>
  </si>
  <si>
    <t>590514800</t>
  </si>
  <si>
    <t>profil rohový Al s tkaninou kontaktního zateplení</t>
  </si>
  <si>
    <t>1406059132</t>
  </si>
  <si>
    <t>75,94*1,02</t>
  </si>
  <si>
    <t>10</t>
  </si>
  <si>
    <t>632451024</t>
  </si>
  <si>
    <t>Potěr cementový vyrovnávací z malty (MC-15) v pásu o průměrné (střední) tl. přes 40 do 50 mm</t>
  </si>
  <si>
    <t>1849374838</t>
  </si>
  <si>
    <t>"pod práh"</t>
  </si>
  <si>
    <t>1,3*0,17*2</t>
  </si>
  <si>
    <t>Ostatní konstrukce a práce-bourání</t>
  </si>
  <si>
    <t>11</t>
  </si>
  <si>
    <t>949101112</t>
  </si>
  <si>
    <t>Lešení pomocné pracovní pro objekty pozemních staveb pro zatížení do 150 kg/m2, o výšce lešeňové podlahy přes 1,9 do 3,5 m</t>
  </si>
  <si>
    <t>-1824476460</t>
  </si>
  <si>
    <t>12</t>
  </si>
  <si>
    <t>952901111</t>
  </si>
  <si>
    <t>Vyčištění budov nebo objektů před předáním do užívání budov bytové nebo občanské výstavby, světlé výšky podlaží do 4 m</t>
  </si>
  <si>
    <t>-497290341</t>
  </si>
  <si>
    <t>13</t>
  </si>
  <si>
    <t>952902021</t>
  </si>
  <si>
    <t>Čištění budov při provádění oprav a udržovacích prací podlah hladkých zametením</t>
  </si>
  <si>
    <t>-1336927189</t>
  </si>
  <si>
    <t>14</t>
  </si>
  <si>
    <t>952902031</t>
  </si>
  <si>
    <t>Čištění budov při provádění oprav a udržovacích prací podlah hladkých omytím</t>
  </si>
  <si>
    <t>-1876488476</t>
  </si>
  <si>
    <t>952902221</t>
  </si>
  <si>
    <t>Čištění budov při provádění oprav a udržovacích prací schodišť zametením</t>
  </si>
  <si>
    <t>-1764621040</t>
  </si>
  <si>
    <t>16</t>
  </si>
  <si>
    <t>952902231</t>
  </si>
  <si>
    <t>Čištění budov při provádění oprav a udržovacích prací schodišť omytím</t>
  </si>
  <si>
    <t>1859665673</t>
  </si>
  <si>
    <t>17</t>
  </si>
  <si>
    <t>953953411</t>
  </si>
  <si>
    <t>Ochrana schodišťových stupňů prkny a fólií</t>
  </si>
  <si>
    <t>-1209750963</t>
  </si>
  <si>
    <t>6,2+10,6+7,85+9,7+7,95</t>
  </si>
  <si>
    <t>18</t>
  </si>
  <si>
    <t>953953421</t>
  </si>
  <si>
    <t>Demontáž ochrany schodišťových stupňů z prken a fólie</t>
  </si>
  <si>
    <t>834282291</t>
  </si>
  <si>
    <t>19</t>
  </si>
  <si>
    <t>953961215</t>
  </si>
  <si>
    <t>Kotvy chemické s vyvrtáním otvoru do betonu, železobetonu nebo tvrdého kamene chemická patrona, velikost M 20, hloubka 170 mm</t>
  </si>
  <si>
    <t>1685802656</t>
  </si>
  <si>
    <t>"madlo"</t>
  </si>
  <si>
    <t>4+4</t>
  </si>
  <si>
    <t>20</t>
  </si>
  <si>
    <t>973031151</t>
  </si>
  <si>
    <t>Vysekání výklenků nebo kapes ve zdivu z cihel na maltu vápennou nebo vápenocementovou výklenků, pohledové plochy přes 0,25 m2</t>
  </si>
  <si>
    <t>m3</t>
  </si>
  <si>
    <t>694635091</t>
  </si>
  <si>
    <t>0,6*0,63*0,18*2</t>
  </si>
  <si>
    <t>978011121</t>
  </si>
  <si>
    <t>Otlučení vápenných nebo vápenocementových omítek vnitřních ploch stropů, v rozsahu přes 5 do 10 %</t>
  </si>
  <si>
    <t>-742507063</t>
  </si>
  <si>
    <t>22</t>
  </si>
  <si>
    <t>978013141</t>
  </si>
  <si>
    <t>Otlučení vápenných nebo vápenocementových omítek vnitřních ploch stěn s vyškrabáním spar, s očištěním zdiva, v rozsahu přes 10 do 30 %</t>
  </si>
  <si>
    <t>-1659584587</t>
  </si>
  <si>
    <t>(10,76+7,065+10,76+7,065)*4,0</t>
  </si>
  <si>
    <t>23</t>
  </si>
  <si>
    <t>978013191</t>
  </si>
  <si>
    <t>Otlučení vápenných nebo vápenocementových omítek vnitřních ploch stěn s vyškrabáním spar, s očištěním zdiva, v rozsahu přes 50 do 100 %</t>
  </si>
  <si>
    <t>649580002</t>
  </si>
  <si>
    <t>24</t>
  </si>
  <si>
    <t>978059541</t>
  </si>
  <si>
    <t>Odsekání obkladů stěn včetně otlučení podkladní omítky až na zdivo z obkládaček vnitřních, z jakýchkoliv materiálů, plochy přes 1 m2</t>
  </si>
  <si>
    <t>965198342</t>
  </si>
  <si>
    <t>1,55*1,12</t>
  </si>
  <si>
    <t>1,61*1,5</t>
  </si>
  <si>
    <t>997</t>
  </si>
  <si>
    <t>Přesun sutě</t>
  </si>
  <si>
    <t>25</t>
  </si>
  <si>
    <t>997013114</t>
  </si>
  <si>
    <t>Vnitrostaveništní doprava suti a vybouraných hmot vodorovně do 50 m svisle s použitím mechanizace pro budovy a haly výšky přes 12 do 15 m</t>
  </si>
  <si>
    <t>t</t>
  </si>
  <si>
    <t>1614250694</t>
  </si>
  <si>
    <t>26</t>
  </si>
  <si>
    <t>997013501</t>
  </si>
  <si>
    <t>Odvoz suti a vybouraných hmot na skládku nebo meziskládku se složením, na vzdálenost do 1 km</t>
  </si>
  <si>
    <t>1110411700</t>
  </si>
  <si>
    <t>27</t>
  </si>
  <si>
    <t>997013509</t>
  </si>
  <si>
    <t>Odvoz suti a vybouraných hmot na skládku nebo meziskládku se složením, na vzdálenost Příplatek k ceně za každý další i započatý 1 km přes 1 km</t>
  </si>
  <si>
    <t>392919985</t>
  </si>
  <si>
    <t>16,145*19</t>
  </si>
  <si>
    <t>28</t>
  </si>
  <si>
    <t>997013803</t>
  </si>
  <si>
    <t>Poplatek za uložení stavebního odpadu na skládce (skládkovné) cihelného zatříděného do Katalogu odpadů pod kódem 170 102</t>
  </si>
  <si>
    <t>1055825371</t>
  </si>
  <si>
    <t>0,245</t>
  </si>
  <si>
    <t>29</t>
  </si>
  <si>
    <t>997013811</t>
  </si>
  <si>
    <t>Poplatek za uložení stavebního odpadu na skládce (skládkovné) dřevěného zatříděného do Katalogu odpadů pod kódem 170 201</t>
  </si>
  <si>
    <t>-320601353</t>
  </si>
  <si>
    <t>3,003+4,298</t>
  </si>
  <si>
    <t>30</t>
  </si>
  <si>
    <t>997013813</t>
  </si>
  <si>
    <t>Poplatek za uložení stavebního odpadu na skládce (skládkovné) z plastických hmot zatříděného do Katalogu odpadů pod kódem 170 203</t>
  </si>
  <si>
    <t>-1222987701</t>
  </si>
  <si>
    <t>0,438</t>
  </si>
  <si>
    <t>31</t>
  </si>
  <si>
    <t>997013814</t>
  </si>
  <si>
    <t>Poplatek za uložení stavebního odpadu na skládce (skládkovné) z izolačních materiálů zatříděného do Katalogu odpadů pod kódem 170 604</t>
  </si>
  <si>
    <t>-1781342913</t>
  </si>
  <si>
    <t>0,229</t>
  </si>
  <si>
    <t>32</t>
  </si>
  <si>
    <t>997013831</t>
  </si>
  <si>
    <t>Poplatek za uložení stavebního odpadu na skládce (skládkovné) směsného stavebního a demoličního zatříděného do Katalogu odpadů pod kódem 170 904</t>
  </si>
  <si>
    <t>-2010212740</t>
  </si>
  <si>
    <t>16,145</t>
  </si>
  <si>
    <t>-0,245</t>
  </si>
  <si>
    <t>-7,301</t>
  </si>
  <si>
    <t>-0,438</t>
  </si>
  <si>
    <t>-0,229</t>
  </si>
  <si>
    <t>998</t>
  </si>
  <si>
    <t>Přesun hmot</t>
  </si>
  <si>
    <t>33</t>
  </si>
  <si>
    <t>998011003</t>
  </si>
  <si>
    <t>Přesun hmot pro budovy občanské výstavby, bydlení, výrobu a služby s nosnou svislou konstrukcí zděnou z cihel, tvárnic nebo kamene vodorovná dopravní vzdálenost do 100 m pro budovy výšky přes 12 do 24 m</t>
  </si>
  <si>
    <t>1653724153</t>
  </si>
  <si>
    <t>PSV</t>
  </si>
  <si>
    <t>Práce a dodávky PSV</t>
  </si>
  <si>
    <t>713</t>
  </si>
  <si>
    <t>Izolace tepelné</t>
  </si>
  <si>
    <t>34</t>
  </si>
  <si>
    <t>713110811</t>
  </si>
  <si>
    <t>Odstranění tepelné izolace běžných stavebních konstrukcí z rohoží, pásů, dílců, desek, bloků stropů nebo podhledů volně kladených z vláknitých materiálů, tloušťka izolace do 100 mm</t>
  </si>
  <si>
    <t>-150850524</t>
  </si>
  <si>
    <t>7,08*11,07</t>
  </si>
  <si>
    <t>-1,345*1,08</t>
  </si>
  <si>
    <t>35</t>
  </si>
  <si>
    <t>713130811</t>
  </si>
  <si>
    <t>Odstranění tepelné izolace běžných stavebních konstrukcí z rohoží, pásů, dílců, desek, bloků stěn a příček volně kladených z vláknitých materiálů, tloušťka izolace do 100 mm</t>
  </si>
  <si>
    <t>307069425</t>
  </si>
  <si>
    <t>(1,06+1,6+8,34)*3,37</t>
  </si>
  <si>
    <t>(2,37+1,08+1,345+1,08+3,365)*3,37</t>
  </si>
  <si>
    <t>7,08*3,37</t>
  </si>
  <si>
    <t>-1,5*1,12</t>
  </si>
  <si>
    <t>721</t>
  </si>
  <si>
    <t>Zdravotechnika - vnitřní kanalizace</t>
  </si>
  <si>
    <t>36</t>
  </si>
  <si>
    <t>721171803</t>
  </si>
  <si>
    <t>Demontáž potrubí z novodurových trub odpadních nebo připojovacích do D 75</t>
  </si>
  <si>
    <t>-1487609871</t>
  </si>
  <si>
    <t>37</t>
  </si>
  <si>
    <t>721171912</t>
  </si>
  <si>
    <t>Opravy odpadního potrubí plastového propojení dosavadního potrubí DN 40</t>
  </si>
  <si>
    <t>585996380</t>
  </si>
  <si>
    <t>38</t>
  </si>
  <si>
    <t>721174042</t>
  </si>
  <si>
    <t>Potrubí z plastových trub polypropylenové připojovací DN 40</t>
  </si>
  <si>
    <t>-2086472466</t>
  </si>
  <si>
    <t>39</t>
  </si>
  <si>
    <t>721194104</t>
  </si>
  <si>
    <t>Vyměření přípojek na potrubí vyvedení a upevnění odpadních výpustek DN 40</t>
  </si>
  <si>
    <t>-1706358015</t>
  </si>
  <si>
    <t>40</t>
  </si>
  <si>
    <t>721290123</t>
  </si>
  <si>
    <t>Zkouška těsnosti kanalizace v objektech kouřem do DN 300</t>
  </si>
  <si>
    <t>1261699900</t>
  </si>
  <si>
    <t>41</t>
  </si>
  <si>
    <t>998721103</t>
  </si>
  <si>
    <t>Přesun hmot pro vnitřní kanalizace stanovený z hmotnosti přesunovaného materiálu vodorovná dopravní vzdálenost do 50 m v objektech výšky přes 12 do 24 m</t>
  </si>
  <si>
    <t>-1615795039</t>
  </si>
  <si>
    <t>722</t>
  </si>
  <si>
    <t>Zdravotechnika - vnitřní vodovod</t>
  </si>
  <si>
    <t>42</t>
  </si>
  <si>
    <t>722130801</t>
  </si>
  <si>
    <t>Demontáž potrubí z ocelových trubek pozinkovaných závitových do DN 25</t>
  </si>
  <si>
    <t>1986493159</t>
  </si>
  <si>
    <t>43</t>
  </si>
  <si>
    <t>722131931</t>
  </si>
  <si>
    <t>Opravy vodovodního potrubí z ocelových trubek pozinkovaných závitových propojení dosavadního potrubí DN 15</t>
  </si>
  <si>
    <t>1083820715</t>
  </si>
  <si>
    <t>44</t>
  </si>
  <si>
    <t>722174002</t>
  </si>
  <si>
    <t>Potrubí z plastových trubek z polypropylenu (PPR) svařovaných polyfuzně PN 16 (SDR 7,4) D 20 x 2,8</t>
  </si>
  <si>
    <t>-309507336</t>
  </si>
  <si>
    <t>45</t>
  </si>
  <si>
    <t>722181221</t>
  </si>
  <si>
    <t>Ochrana potrubí termoizolačními trubicemi z pěnového polyetylenu PE přilepenými v příčných a podélných spojích, tloušťky izolace přes 6 do 9 mm, vnitřního průměru izolace DN do 22 mm</t>
  </si>
  <si>
    <t>249565650</t>
  </si>
  <si>
    <t>46</t>
  </si>
  <si>
    <t>722190401</t>
  </si>
  <si>
    <t>Zřízení přípojek na potrubí vyvedení a upevnění výpustek do DN 25</t>
  </si>
  <si>
    <t>892038069</t>
  </si>
  <si>
    <t>47</t>
  </si>
  <si>
    <t>722190901</t>
  </si>
  <si>
    <t>Opravy ostatní uzavření nebo otevření vodovodního potrubí při opravách včetně vypuštění a napuštění</t>
  </si>
  <si>
    <t>1677674651</t>
  </si>
  <si>
    <t>48</t>
  </si>
  <si>
    <t>722220151</t>
  </si>
  <si>
    <t>Armatury s jedním závitem plastové (PPR) PN 20 (SDR 6) DN 16 x G 1/2</t>
  </si>
  <si>
    <t>-1241663875</t>
  </si>
  <si>
    <t>49</t>
  </si>
  <si>
    <t>722290226</t>
  </si>
  <si>
    <t>Zkoušky, proplach a desinfekce vodovodního potrubí zkoušky těsnosti vodovodního potrubí závitového do DN 50</t>
  </si>
  <si>
    <t>-716704307</t>
  </si>
  <si>
    <t>50</t>
  </si>
  <si>
    <t>722290234</t>
  </si>
  <si>
    <t>Zkoušky, proplach a desinfekce vodovodního potrubí proplach a desinfekce vodovodního potrubí do DN 80</t>
  </si>
  <si>
    <t>2019584369</t>
  </si>
  <si>
    <t>51</t>
  </si>
  <si>
    <t>998722103</t>
  </si>
  <si>
    <t>Přesun hmot pro vnitřní vodovod stanovený z hmotnosti přesunovaného materiálu vodorovná dopravní vzdálenost do 50 m v objektech výšky přes 12 do 24 m</t>
  </si>
  <si>
    <t>662057107</t>
  </si>
  <si>
    <t>725</t>
  </si>
  <si>
    <t>Zdravotechnika - zařizovací předměty</t>
  </si>
  <si>
    <t>52</t>
  </si>
  <si>
    <t>725210821</t>
  </si>
  <si>
    <t>Demontáž umyvadel bez výtokových armatur umyvadel</t>
  </si>
  <si>
    <t>soubor</t>
  </si>
  <si>
    <t>-525746478</t>
  </si>
  <si>
    <t>53</t>
  </si>
  <si>
    <t>725211603</t>
  </si>
  <si>
    <t>Umyvadla keramická bez výtokových armatur se zápachovou uzávěrkou připevněná na stěnu šrouby bílá bez sloupu nebo krytu na sifon 600 mm</t>
  </si>
  <si>
    <t>-1403096881</t>
  </si>
  <si>
    <t>54</t>
  </si>
  <si>
    <t>725291511</t>
  </si>
  <si>
    <t>Doplňky zařízení koupelen a záchodů plastové dávkovač tekutého mýdla na 350 ml</t>
  </si>
  <si>
    <t>-922464874</t>
  </si>
  <si>
    <t>55</t>
  </si>
  <si>
    <t>725291635</t>
  </si>
  <si>
    <t>Doplňky zařízení koupelen a záchodů, háček na ručník, chrom</t>
  </si>
  <si>
    <t>1426865971</t>
  </si>
  <si>
    <t>56</t>
  </si>
  <si>
    <t>725810811</t>
  </si>
  <si>
    <t>Demontáž výtokových ventilů nástěnných</t>
  </si>
  <si>
    <t>-1303982760</t>
  </si>
  <si>
    <t>57</t>
  </si>
  <si>
    <t>725812218</t>
  </si>
  <si>
    <t>Baterie umyvadlová nástěnná na jednu vodu</t>
  </si>
  <si>
    <t>287634652</t>
  </si>
  <si>
    <t>58</t>
  </si>
  <si>
    <t>725860811</t>
  </si>
  <si>
    <t>Demontáž zápachových uzávěrek pro zařizovací předměty jednoduchých</t>
  </si>
  <si>
    <t>51335871</t>
  </si>
  <si>
    <t>59</t>
  </si>
  <si>
    <t>725861103</t>
  </si>
  <si>
    <t>Zápachová uzávěrka pro umyvadla DN 40, umyvadlový sifon chrom, mosaz</t>
  </si>
  <si>
    <t>-646174757</t>
  </si>
  <si>
    <t>60</t>
  </si>
  <si>
    <t>998725103</t>
  </si>
  <si>
    <t>Přesun hmot pro zařizovací předměty stanovený z hmotnosti přesunovaného materiálu vodorovná dopravní vzdálenost do 50 m v objektech výšky přes 12 do 24 m</t>
  </si>
  <si>
    <t>686557520</t>
  </si>
  <si>
    <t>735</t>
  </si>
  <si>
    <t>Ústřední vytápění - otopná tělesa</t>
  </si>
  <si>
    <t>61</t>
  </si>
  <si>
    <t>735111810</t>
  </si>
  <si>
    <t>Demontáž otopných těles litinových článkových</t>
  </si>
  <si>
    <t>1849070810</t>
  </si>
  <si>
    <t>0,255*18*2</t>
  </si>
  <si>
    <t>0,255*19*6</t>
  </si>
  <si>
    <t>62</t>
  </si>
  <si>
    <t>735191902</t>
  </si>
  <si>
    <t>Ostatní opravy otopných těles vyzkoušení tlakem po opravě otopných těles litinových</t>
  </si>
  <si>
    <t>-117085418</t>
  </si>
  <si>
    <t>63</t>
  </si>
  <si>
    <t>735191905</t>
  </si>
  <si>
    <t>Ostatní opravy otopných těles odvzdušnění tělesa</t>
  </si>
  <si>
    <t>-1020647032</t>
  </si>
  <si>
    <t>64</t>
  </si>
  <si>
    <t>735191910</t>
  </si>
  <si>
    <t>Ostatní opravy otopných těles napuštění vody do otopného systému včetně potrubí (bez kotle a ohříváků) otopných těles</t>
  </si>
  <si>
    <t>1718994973</t>
  </si>
  <si>
    <t>65</t>
  </si>
  <si>
    <t>735192911</t>
  </si>
  <si>
    <t>Ostatní opravy otopných těles zpětná montáž otopných těles článkových litinových</t>
  </si>
  <si>
    <t>-2124552245</t>
  </si>
  <si>
    <t>66</t>
  </si>
  <si>
    <t>735494811</t>
  </si>
  <si>
    <t>Vypuštění vody z otopných soustav bez kotlů, ohříváků, zásobníků a nádrží</t>
  </si>
  <si>
    <t>1879799076</t>
  </si>
  <si>
    <t>741</t>
  </si>
  <si>
    <t>Elektroinstalace - silnoproud</t>
  </si>
  <si>
    <t>67</t>
  </si>
  <si>
    <t>741110041</t>
  </si>
  <si>
    <t>Montáž trubek elektroinstalačních s nasunutím nebo našroubováním do krabic plastových ohebných, uložených pevně, vnější Ø přes 11 do 23 mm</t>
  </si>
  <si>
    <t>-466223764</t>
  </si>
  <si>
    <t>68</t>
  </si>
  <si>
    <t>345711540</t>
  </si>
  <si>
    <t>trubka elektroinstalační ohebná z PH, D 22,9/28,5 mm</t>
  </si>
  <si>
    <t>2041989944</t>
  </si>
  <si>
    <t>69</t>
  </si>
  <si>
    <t>741110572</t>
  </si>
  <si>
    <t>Montáž instalačního bloku do nábytku</t>
  </si>
  <si>
    <t>-1680608753</t>
  </si>
  <si>
    <t>70</t>
  </si>
  <si>
    <t>345718971</t>
  </si>
  <si>
    <t>zásuvkový blok Al do nábytku , 3xzásuvka 16A/230V+ 1xzásuvka 16A/230V s přep. ochranou</t>
  </si>
  <si>
    <t>1728034811</t>
  </si>
  <si>
    <t>71</t>
  </si>
  <si>
    <t>345718972</t>
  </si>
  <si>
    <t>zásuvkový blok Al do nábytku ,4x zás.230V/16A</t>
  </si>
  <si>
    <t>1049525090</t>
  </si>
  <si>
    <t>72</t>
  </si>
  <si>
    <t>741111002</t>
  </si>
  <si>
    <t>Montáž systému podlahových kanálů se spojkami, ohyby a rohy a s nasunutím do krabic krabic s vývody</t>
  </si>
  <si>
    <t>-871177926</t>
  </si>
  <si>
    <t>73</t>
  </si>
  <si>
    <t>345715341</t>
  </si>
  <si>
    <t>Podlahová krabice s reduk.hloubkou 16 modulů  přístrojových 45x45,osazení-5x zás.230V/16A, 1x zás.230V/16A s přep.ochranou, 2xzásuvka 2xRJ45, 8x volný modul</t>
  </si>
  <si>
    <t>-2079494361</t>
  </si>
  <si>
    <t>74</t>
  </si>
  <si>
    <t>741112001</t>
  </si>
  <si>
    <t>Montáž krabic elektroinstalačních bez napojení na trubky a lišty, demontáže a montáže víčka a přístroje protahovacích nebo odbočných zapuštěných plastových kruhových</t>
  </si>
  <si>
    <t>-524249703</t>
  </si>
  <si>
    <t>75</t>
  </si>
  <si>
    <t>345715210</t>
  </si>
  <si>
    <t>krabice univerzální rozvodná z PH s víčkem a svorkovnicí krabicovou šroubovací s vodiči 12x4mm2 D 73,5mm x 43mm</t>
  </si>
  <si>
    <t>956541341</t>
  </si>
  <si>
    <t>76</t>
  </si>
  <si>
    <t>34571519</t>
  </si>
  <si>
    <t>krabice univerzální odbočná z PH s víčkem, D 73,5 mm x 43 mm</t>
  </si>
  <si>
    <t>1934875827</t>
  </si>
  <si>
    <t>77</t>
  </si>
  <si>
    <t>741112061</t>
  </si>
  <si>
    <t>Montáž krabic elektroinstalačních bez napojení na trubky a lišty, demontáže a montáže víčka a přístroje přístrojových zapuštěných plastových kruhových</t>
  </si>
  <si>
    <t>681647970</t>
  </si>
  <si>
    <t>78</t>
  </si>
  <si>
    <t>345715116</t>
  </si>
  <si>
    <t>krabice přístrojová pod omítku/do betonu/hořlavých podkladů pro vícenásobné rámečky</t>
  </si>
  <si>
    <t>-1432061627</t>
  </si>
  <si>
    <t>79</t>
  </si>
  <si>
    <t>741120001</t>
  </si>
  <si>
    <t>Montáž vodičů izolovaných měděných bez ukončení uložených pod omítku plných a laněných (CY), průřezu žíly 0,35 až 6 mm2</t>
  </si>
  <si>
    <t>-263440818</t>
  </si>
  <si>
    <t>80</t>
  </si>
  <si>
    <t>34140844</t>
  </si>
  <si>
    <t>vodič izolovaný s Cu jádrem 6mm2</t>
  </si>
  <si>
    <t>1991649865</t>
  </si>
  <si>
    <t>81</t>
  </si>
  <si>
    <t>741122015</t>
  </si>
  <si>
    <t>Montáž kabelů měděných bez ukončení uložených pod omítku plných kulatých (CYKY), počtu a průřezu žil 3x1,5 mm2</t>
  </si>
  <si>
    <t>409789260</t>
  </si>
  <si>
    <t>82</t>
  </si>
  <si>
    <t>341110300</t>
  </si>
  <si>
    <t>kabel silový s Cu jádrem 1 kV 3x1,5mm2</t>
  </si>
  <si>
    <t>-1556279850</t>
  </si>
  <si>
    <t>83</t>
  </si>
  <si>
    <t>741122031</t>
  </si>
  <si>
    <t>Montáž kabelů měděných bez ukončení uložených pod omítku plných kulatých (CYKY), počtu a průřezu žil 5x1,5 až 2,5 mm2</t>
  </si>
  <si>
    <t>1714559085</t>
  </si>
  <si>
    <t>84</t>
  </si>
  <si>
    <t>34111090</t>
  </si>
  <si>
    <t>kabel silový s Cu jádrem 1 kV 5x1,5mm2</t>
  </si>
  <si>
    <t>-980405574</t>
  </si>
  <si>
    <t>85</t>
  </si>
  <si>
    <t>741122611</t>
  </si>
  <si>
    <t>Montáž kabelů měděných bez ukončení uložených pevně plných kulatých nebo bezhalogenových (CYKY) počtu a průřezu žil 3x1,5 až 6 mm2</t>
  </si>
  <si>
    <t>1773980040</t>
  </si>
  <si>
    <t>86</t>
  </si>
  <si>
    <t>341110360</t>
  </si>
  <si>
    <t>kabel silový s Cu jádrem 1 kV 3x2,5mm2</t>
  </si>
  <si>
    <t>888611600</t>
  </si>
  <si>
    <t>87</t>
  </si>
  <si>
    <t>741122642</t>
  </si>
  <si>
    <t>Montáž kabelů měděných bez ukončení uložených pevně plných kulatých nebo bezhalogenových (CYKY) počtu a průřezu žil 5x4 až 6 mm2</t>
  </si>
  <si>
    <t>-232118328</t>
  </si>
  <si>
    <t>88</t>
  </si>
  <si>
    <t>341111000</t>
  </si>
  <si>
    <t>kabel silový s Cu jádrem 1 kV 5x6mm2</t>
  </si>
  <si>
    <t>-510757081</t>
  </si>
  <si>
    <t>89</t>
  </si>
  <si>
    <t>741130001</t>
  </si>
  <si>
    <t>Ukončení vodičů izolovaných s označením a zapojením v rozváděči nebo na přístroji, průřezu žíly do 2,5 mm2</t>
  </si>
  <si>
    <t>692784447</t>
  </si>
  <si>
    <t>90</t>
  </si>
  <si>
    <t>741130004</t>
  </si>
  <si>
    <t>Ukončení vodičů izolovaných s označením a zapojením v rozváděči nebo na přístroji, průřezu žíly do 6 mm2</t>
  </si>
  <si>
    <t>1404115159</t>
  </si>
  <si>
    <t>91</t>
  </si>
  <si>
    <t>741132103</t>
  </si>
  <si>
    <t>Ukončení kabelů smršťovací záklopkou nebo páskou se zapojením bez letování, počtu a průřezu žil 3x1,5 až 4 mm2</t>
  </si>
  <si>
    <t>1225424718</t>
  </si>
  <si>
    <t>92</t>
  </si>
  <si>
    <t>741132145</t>
  </si>
  <si>
    <t>Ukončení kabelů smršťovací záklopkou nebo páskou se zapojením bez letování, počtu a průřezu žil 5x1,5 až 4 mm2</t>
  </si>
  <si>
    <t>103974347</t>
  </si>
  <si>
    <t>93</t>
  </si>
  <si>
    <t>741132146</t>
  </si>
  <si>
    <t>Ukončení kabelů smršťovací záklopkou nebo páskou se zapojením bez letování, počtu a průřezu žil 5x6 mm2</t>
  </si>
  <si>
    <t>836305259</t>
  </si>
  <si>
    <t>94</t>
  </si>
  <si>
    <t>741210001</t>
  </si>
  <si>
    <t>Montáž rozvodnic oceloplechových nebo plastových bez zapojení vodičů běžných, hmotnosti do 20 kg</t>
  </si>
  <si>
    <t>-885885219</t>
  </si>
  <si>
    <t>95</t>
  </si>
  <si>
    <t>357131343</t>
  </si>
  <si>
    <t>Rozvaděč R 3.10</t>
  </si>
  <si>
    <t>-1560862377</t>
  </si>
  <si>
    <t>96</t>
  </si>
  <si>
    <t>357131345</t>
  </si>
  <si>
    <t>Rozvaděč R 3.11</t>
  </si>
  <si>
    <t>-1140384078</t>
  </si>
  <si>
    <t>97</t>
  </si>
  <si>
    <t>741210209</t>
  </si>
  <si>
    <t>Úprava a doplnění rozvaděče RM 7</t>
  </si>
  <si>
    <t>-324076117</t>
  </si>
  <si>
    <t>98</t>
  </si>
  <si>
    <t>741310101</t>
  </si>
  <si>
    <t>Montáž spínačů jedno nebo dvoupólových polozapuštěných nebo zapuštěných se zapojením vodičů bezšroubové připojení vypínačů, řazení 1-jednopólových</t>
  </si>
  <si>
    <t>-809850857</t>
  </si>
  <si>
    <t>99</t>
  </si>
  <si>
    <t>345359002</t>
  </si>
  <si>
    <t>Kryt spínače jednoduchý bílá</t>
  </si>
  <si>
    <t>-382131391</t>
  </si>
  <si>
    <t>100</t>
  </si>
  <si>
    <t>345359011</t>
  </si>
  <si>
    <t>Přístroj spínače jednopólového, řazení 1, 1So</t>
  </si>
  <si>
    <t>-1938696439</t>
  </si>
  <si>
    <t>101</t>
  </si>
  <si>
    <t>741310122</t>
  </si>
  <si>
    <t>Montáž spínačů jedno nebo dvoupólových polozapuštěných nebo zapuštěných se zapojením vodičů bezšroubové připojení přepínačů, řazení 6-střídavých</t>
  </si>
  <si>
    <t>819217472</t>
  </si>
  <si>
    <t>102</t>
  </si>
  <si>
    <t>345359014</t>
  </si>
  <si>
    <t>Přístroj přepínače střídavého řazení  6</t>
  </si>
  <si>
    <t>885755495</t>
  </si>
  <si>
    <t>103</t>
  </si>
  <si>
    <t>-1539482050</t>
  </si>
  <si>
    <t>104</t>
  </si>
  <si>
    <t>741310241</t>
  </si>
  <si>
    <t>Montáž rámečků jedno a vícenásobných pro spínače a zásuvky</t>
  </si>
  <si>
    <t>24797521</t>
  </si>
  <si>
    <t>105</t>
  </si>
  <si>
    <t>345359091</t>
  </si>
  <si>
    <t xml:space="preserve">Rámeček jednonásobný bílá </t>
  </si>
  <si>
    <t>1191183949</t>
  </si>
  <si>
    <t>106</t>
  </si>
  <si>
    <t>345359092</t>
  </si>
  <si>
    <t xml:space="preserve">Rámeček dvounásobný bílá </t>
  </si>
  <si>
    <t>1197846514</t>
  </si>
  <si>
    <t>107</t>
  </si>
  <si>
    <t>345359193</t>
  </si>
  <si>
    <t xml:space="preserve">Rámeček trojnásobný bílá </t>
  </si>
  <si>
    <t>-961079554</t>
  </si>
  <si>
    <t>108</t>
  </si>
  <si>
    <t>345359094</t>
  </si>
  <si>
    <t xml:space="preserve">Rámeček čtyřnásobný bílá </t>
  </si>
  <si>
    <t>1290500341</t>
  </si>
  <si>
    <t>109</t>
  </si>
  <si>
    <t>345359095</t>
  </si>
  <si>
    <t xml:space="preserve">Rámeček pětinásobný bílá </t>
  </si>
  <si>
    <t>614677654</t>
  </si>
  <si>
    <t>110</t>
  </si>
  <si>
    <t>741313001</t>
  </si>
  <si>
    <t>Montáž zásuvek domovních se zapojením vodičů bezšroubové připojení polozapuštěných nebo zapuštěných 10/16 A, provedení 2P + PE</t>
  </si>
  <si>
    <t>2080494440</t>
  </si>
  <si>
    <t>111</t>
  </si>
  <si>
    <t>345551031</t>
  </si>
  <si>
    <t xml:space="preserve">Zásuvka jednonásobná, chráněná, s clonkami, s bezšroub. sv. bílá </t>
  </si>
  <si>
    <t>-936791594</t>
  </si>
  <si>
    <t>112</t>
  </si>
  <si>
    <t>741313005</t>
  </si>
  <si>
    <t>Montáž zásuvek domovních se zapojením vodičů bezšroubové připojení polozapuštěných nebo zapuštěných 10/16 A, provedení 2P + PE s ochrannými clonkami a přepěťovou ochranou</t>
  </si>
  <si>
    <t>-370180375</t>
  </si>
  <si>
    <t>113</t>
  </si>
  <si>
    <t>345551035</t>
  </si>
  <si>
    <t>Zásuvka jednonásobná s ochranným kolíkem, s clonkami, s ochranou před přepětím, bílá</t>
  </si>
  <si>
    <t>1086764796</t>
  </si>
  <si>
    <t>114</t>
  </si>
  <si>
    <t>741313007</t>
  </si>
  <si>
    <t>Montáž zásuvek datových pod omítku, do nábytku, do parapetního žlabu nebo podlahové krabice dvouzásuvky</t>
  </si>
  <si>
    <t>772497041</t>
  </si>
  <si>
    <t>115</t>
  </si>
  <si>
    <t>345359099</t>
  </si>
  <si>
    <t xml:space="preserve">Kryt zásuvky komunikační pro dvě zásuvky bílá </t>
  </si>
  <si>
    <t>-1953116369</t>
  </si>
  <si>
    <t>116</t>
  </si>
  <si>
    <t>345358267</t>
  </si>
  <si>
    <t>Přístroj zásuvky datové Modular Jack RJ 45-8 Cat. 5e 1208.10 RJ 45-8</t>
  </si>
  <si>
    <t>316627084</t>
  </si>
  <si>
    <t>117</t>
  </si>
  <si>
    <t>345358269</t>
  </si>
  <si>
    <t xml:space="preserve">Maska nosná s 1 otvorem </t>
  </si>
  <si>
    <t>-1585789728</t>
  </si>
  <si>
    <t>118</t>
  </si>
  <si>
    <t>741371035</t>
  </si>
  <si>
    <t>Montáž svítidlo zářivkové nástěnné přisazené nouzové</t>
  </si>
  <si>
    <t>1404062468</t>
  </si>
  <si>
    <t>119</t>
  </si>
  <si>
    <t>348381005</t>
  </si>
  <si>
    <t>Nouzové nástěnné svítidlo LED s piktogramem, 70lm , difuzor z opalizovaného polykarbonátu - nouzový záložní zdroj 1h pro netrvalé osvětlení, rozměr 356x136x79mm</t>
  </si>
  <si>
    <t>2013038616</t>
  </si>
  <si>
    <t>120</t>
  </si>
  <si>
    <t>741372061</t>
  </si>
  <si>
    <t>Montáž svítidel LED se zapojením vodičů bytových nebo společenských místností přisazených stropních panelových, obsahu do 0,09 m2</t>
  </si>
  <si>
    <t>1071063912</t>
  </si>
  <si>
    <t>121</t>
  </si>
  <si>
    <t>348144491</t>
  </si>
  <si>
    <t>Stropní svítidlo wallwasher, rozměr 1000x62x146mm, LED 38,8W, 4930lm, PMMA optický kryt,  teplota chromatičnosti 3000K, Ra&gt;80 , stmívané DALI</t>
  </si>
  <si>
    <t>-1340676584</t>
  </si>
  <si>
    <t>122</t>
  </si>
  <si>
    <t>741372062</t>
  </si>
  <si>
    <t>Montáž svítidel LED se zapojením vodičů bytových nebo společenských místností přisazených stropních panelových, obsahu přes 0,09 do 0,36 m2</t>
  </si>
  <si>
    <t>2071550640</t>
  </si>
  <si>
    <t>123</t>
  </si>
  <si>
    <t>348144492</t>
  </si>
  <si>
    <t xml:space="preserve">Svítidlo stropní čtvercové, rozměr 600x600x52mm, LED 28W-830, 3580lm, optický kryt pro neoslňující rozložení světla,  teplota chromatičnosti 3000K, Ra&gt;80 </t>
  </si>
  <si>
    <t>-1701513947</t>
  </si>
  <si>
    <t>124</t>
  </si>
  <si>
    <t>741420089</t>
  </si>
  <si>
    <t>Montáž hromosvodného vedení doplňků, svorek hromosvodných na potrubí typ Bernard se zhotovením pásku</t>
  </si>
  <si>
    <t>-260422981</t>
  </si>
  <si>
    <t>125</t>
  </si>
  <si>
    <t>354420711</t>
  </si>
  <si>
    <t>svorka pospojení ZS 4</t>
  </si>
  <si>
    <t>-397741879</t>
  </si>
  <si>
    <t>126</t>
  </si>
  <si>
    <t>741810003</t>
  </si>
  <si>
    <t>Zkoušky a prohlídky elektrických rozvodů a zařízení celková prohlídka a vyhotovení revizní zprávy pro objem montážních prací přes 500 do 1000 tis. Kč</t>
  </si>
  <si>
    <t>-1367192976</t>
  </si>
  <si>
    <t>127</t>
  </si>
  <si>
    <t>741910414</t>
  </si>
  <si>
    <t>Montáž žlabů bez stojiny a výložníků kovových s podpěrkami a příslušenstvím bez víka, šířky do 250 mm</t>
  </si>
  <si>
    <t>63709439</t>
  </si>
  <si>
    <t>128</t>
  </si>
  <si>
    <t>345754925</t>
  </si>
  <si>
    <t>kanál instalační ocep 2 komorový 38x150 vč.spojek a propoj.lanek</t>
  </si>
  <si>
    <t>-568024374</t>
  </si>
  <si>
    <t>129</t>
  </si>
  <si>
    <t>741932211</t>
  </si>
  <si>
    <t>Demontáž stávající elektroinstalace silnoproud</t>
  </si>
  <si>
    <t>hod</t>
  </si>
  <si>
    <t>-238844229</t>
  </si>
  <si>
    <t>130</t>
  </si>
  <si>
    <t>741932212</t>
  </si>
  <si>
    <t>Demontáž stávající elektroinstalace slaboproud</t>
  </si>
  <si>
    <t>-1080694235</t>
  </si>
  <si>
    <t>131</t>
  </si>
  <si>
    <t>741991111</t>
  </si>
  <si>
    <t>Pomocné a přidružené práce pro elektroinstalace</t>
  </si>
  <si>
    <t>910670839</t>
  </si>
  <si>
    <t>132</t>
  </si>
  <si>
    <t>741991112</t>
  </si>
  <si>
    <t>Drobný a podružný materiál</t>
  </si>
  <si>
    <t>1528949977</t>
  </si>
  <si>
    <t>133</t>
  </si>
  <si>
    <t>998741103</t>
  </si>
  <si>
    <t>Přesun hmot pro silnoproud stanovený z hmotnosti přesunovaného materiálu vodorovná dopravní vzdálenost do 50 m v objektech výšky přes 12 do 24 m</t>
  </si>
  <si>
    <t>1545041843</t>
  </si>
  <si>
    <t>742</t>
  </si>
  <si>
    <t>Elektroinstalace - slaboproud</t>
  </si>
  <si>
    <t>134</t>
  </si>
  <si>
    <t>742420211</t>
  </si>
  <si>
    <t>Vnitřní slaboproudé rozvody 1. část - učebny - viz příloha č. 1</t>
  </si>
  <si>
    <t>-1803905997</t>
  </si>
  <si>
    <t>135</t>
  </si>
  <si>
    <t>742420221</t>
  </si>
  <si>
    <t>Vnitřní slaboproudé rozvody 2. část - strukturovaná kabeláž - viz příloha č.2</t>
  </si>
  <si>
    <t>-133449592</t>
  </si>
  <si>
    <t>762</t>
  </si>
  <si>
    <t>Konstrukce tesařské</t>
  </si>
  <si>
    <t>136</t>
  </si>
  <si>
    <t>762081150</t>
  </si>
  <si>
    <t>Práce společné pro tesařské konstrukce hoblování hraněného řeziva přímo na staveništi</t>
  </si>
  <si>
    <t>-482543584</t>
  </si>
  <si>
    <t>"míst 310 náběh dub 36"</t>
  </si>
  <si>
    <t>1,15*0,7*0,05</t>
  </si>
  <si>
    <t>(2,3+1,6)/2*0,7*0,05</t>
  </si>
  <si>
    <t>(2,74+2,04)/2*0,7*0,05</t>
  </si>
  <si>
    <t>137</t>
  </si>
  <si>
    <t>762512245</t>
  </si>
  <si>
    <t>Podlahové konstrukce podkladové montáž z desek dřevotřískových, dřevoštěpkových nebo cementotřískových na podklad dřevěný šroubováním</t>
  </si>
  <si>
    <t>1637021919</t>
  </si>
  <si>
    <t>"míst 310-12+12"</t>
  </si>
  <si>
    <t>11,07*7,15*2</t>
  </si>
  <si>
    <t>1,55*0,16*2</t>
  </si>
  <si>
    <t>1,53*0,16*2</t>
  </si>
  <si>
    <t>1,52*0,16*2</t>
  </si>
  <si>
    <t>1,535*0,16*2</t>
  </si>
  <si>
    <t>-1,08*1,225*2</t>
  </si>
  <si>
    <t>"míst 310-18+18"</t>
  </si>
  <si>
    <t>5,15*2,04*2</t>
  </si>
  <si>
    <t>2,4*0,7*2</t>
  </si>
  <si>
    <t>-2,1*0,75*1</t>
  </si>
  <si>
    <t>"míst 310 poklop -18"</t>
  </si>
  <si>
    <t>2,1*0,75*1</t>
  </si>
  <si>
    <t>1,15*0,7</t>
  </si>
  <si>
    <t>(2,3+1,6)/2*0,7</t>
  </si>
  <si>
    <t>(2,74+2,04)/2*0,7</t>
  </si>
  <si>
    <t>"míst 311 12+12"</t>
  </si>
  <si>
    <t>10,84*7,065*2</t>
  </si>
  <si>
    <t>1,55*0,16*2*3</t>
  </si>
  <si>
    <t>1,54*0,15*2</t>
  </si>
  <si>
    <t>"míst 311 18+18"</t>
  </si>
  <si>
    <t>4,96*1,66*2</t>
  </si>
  <si>
    <t>"míst 311 poklop -18"</t>
  </si>
  <si>
    <t>"míst 311 náběh dub 36"</t>
  </si>
  <si>
    <t>1,06*0,7</t>
  </si>
  <si>
    <t>(2,2+1,5)/2*0,7</t>
  </si>
  <si>
    <t>(2,36+1,66)/2*0,7</t>
  </si>
  <si>
    <t>138</t>
  </si>
  <si>
    <t>607262810</t>
  </si>
  <si>
    <t>deska dřevoštěpková OSB pero-drážka broušená tl 12mm</t>
  </si>
  <si>
    <t>1322094862</t>
  </si>
  <si>
    <t>157,618*1,08</t>
  </si>
  <si>
    <t>155,107*1,08</t>
  </si>
  <si>
    <t>139</t>
  </si>
  <si>
    <t>607262840</t>
  </si>
  <si>
    <t>deska dřevoštěpková OSB pero-drážka broušená tl 18mm</t>
  </si>
  <si>
    <t>1612707970</t>
  </si>
  <si>
    <t>23,293*1,08</t>
  </si>
  <si>
    <t>1,575*1,08</t>
  </si>
  <si>
    <t>18,748*1,08</t>
  </si>
  <si>
    <t>140</t>
  </si>
  <si>
    <t>60556101</t>
  </si>
  <si>
    <t>řezivo dubové sušené tl 50mm</t>
  </si>
  <si>
    <t>-415286650</t>
  </si>
  <si>
    <t>1,06*0,7*0,05</t>
  </si>
  <si>
    <t>(2,2+1,5)/2*0,7*0,05</t>
  </si>
  <si>
    <t>(2,36+1,66)/2*0,7*0,05</t>
  </si>
  <si>
    <t>141</t>
  </si>
  <si>
    <t>762526811</t>
  </si>
  <si>
    <t>Demontáž podlah z desek dřevotřískových, překližkových, sololitových tl. do 20 mm bez polštářů</t>
  </si>
  <si>
    <t>1014379961</t>
  </si>
  <si>
    <t>1,22*1,03</t>
  </si>
  <si>
    <t>6,99*10,76</t>
  </si>
  <si>
    <t>1,55*0,16*4</t>
  </si>
  <si>
    <t>4,45*1,63</t>
  </si>
  <si>
    <t>1,63*0,225*2</t>
  </si>
  <si>
    <t>4,45*0,225</t>
  </si>
  <si>
    <t>142</t>
  </si>
  <si>
    <t>762595001</t>
  </si>
  <si>
    <t>Spojovací prostředky podlah a podkladových konstrukcí hřebíky, vruty</t>
  </si>
  <si>
    <t>-2088746798</t>
  </si>
  <si>
    <t>157,618</t>
  </si>
  <si>
    <t>155,107</t>
  </si>
  <si>
    <t>23,293</t>
  </si>
  <si>
    <t>1,575</t>
  </si>
  <si>
    <t>18,748</t>
  </si>
  <si>
    <t>143</t>
  </si>
  <si>
    <t>762711810</t>
  </si>
  <si>
    <t>Demontáž prostorových vázaných konstrukcí z řeziva hraněného nebo polohraněného průřezové plochy do 120 cm2</t>
  </si>
  <si>
    <t>-302352292</t>
  </si>
  <si>
    <t>4,45*4*2</t>
  </si>
  <si>
    <t>1,63*10*2</t>
  </si>
  <si>
    <t>144</t>
  </si>
  <si>
    <t>998762103</t>
  </si>
  <si>
    <t>Přesun hmot pro konstrukce tesařské stanovený z hmotnosti přesunovaného materiálu vodorovná dopravní vzdálenost do 50 m v objektech výšky přes 12 do 24 m</t>
  </si>
  <si>
    <t>279252318</t>
  </si>
  <si>
    <t>763</t>
  </si>
  <si>
    <t>Konstrukce suché výstavby</t>
  </si>
  <si>
    <t>145</t>
  </si>
  <si>
    <t>763121714</t>
  </si>
  <si>
    <t>Stěna předsazená ze sádrokartonových desek ostatní konstrukce a práce na předsazených stěnách ze sádrokartonových desek základní penetrační nátěr</t>
  </si>
  <si>
    <t>574689897</t>
  </si>
  <si>
    <t>3,8*0,26</t>
  </si>
  <si>
    <t>146</t>
  </si>
  <si>
    <t>763131411</t>
  </si>
  <si>
    <t>Podhled ze sádrokartonových desek dvouvrstvá zavěšená spodní konstrukce z ocelových profilů CD, UD jednoduše opláštěná deskou standardní A, tl. 12,5 mm, bez TI</t>
  </si>
  <si>
    <t>-391304222</t>
  </si>
  <si>
    <t>"míst 310 černá"</t>
  </si>
  <si>
    <t>-5,0*2,5*2</t>
  </si>
  <si>
    <t>7,065*10,76</t>
  </si>
  <si>
    <t>"míst 311 bílá"</t>
  </si>
  <si>
    <t>-4,0*6,465</t>
  </si>
  <si>
    <t>147</t>
  </si>
  <si>
    <t>763131714</t>
  </si>
  <si>
    <t>Podhled ze sádrokartonových desek ostatní práce a konstrukce na podhledech ze sádrokartonových desek základní penetrační nátěr</t>
  </si>
  <si>
    <t>-1306170579</t>
  </si>
  <si>
    <t>102,975+50,86</t>
  </si>
  <si>
    <t>148</t>
  </si>
  <si>
    <t>763131715</t>
  </si>
  <si>
    <t>Podhled ze sádrokartonových desek ostatní práce a konstrukce na podhledech ze sádrokartonových desek stínová spára</t>
  </si>
  <si>
    <t>-1288285638</t>
  </si>
  <si>
    <t>11,07+7,15+11,07+2,49+1,08+1,225+1,08+3,435</t>
  </si>
  <si>
    <t>7,065+10,76+10,76+7,065</t>
  </si>
  <si>
    <t>149</t>
  </si>
  <si>
    <t>763135011</t>
  </si>
  <si>
    <t>Montáž sádrokartonového podhledu z desek děrovaných včetně zavěšené dvouvrstvé konstrukce z ocelových profilů CD, UD se spárami tmelenými</t>
  </si>
  <si>
    <t>1900137961</t>
  </si>
  <si>
    <t>5,0*2,5*2</t>
  </si>
  <si>
    <t>4,0*6,465</t>
  </si>
  <si>
    <t>150</t>
  </si>
  <si>
    <t>590305401</t>
  </si>
  <si>
    <t>deska sádrokartonová akustická děrovaná tl. 12,5, přímé kulaté děrování 8/18R, černá tkanina</t>
  </si>
  <si>
    <t>-1118658077</t>
  </si>
  <si>
    <t>5,0*2,5*2*1,05</t>
  </si>
  <si>
    <t>151</t>
  </si>
  <si>
    <t>590305402</t>
  </si>
  <si>
    <t>deska sádrokartonová akustická děrovaná tl. 12,5, přímé kulaté děrování 8/18R, bílá tkanina</t>
  </si>
  <si>
    <t>1694209749</t>
  </si>
  <si>
    <t>4,0*6,465*1,05</t>
  </si>
  <si>
    <t>152</t>
  </si>
  <si>
    <t>763164511</t>
  </si>
  <si>
    <t>Obklad ze sádrokartonových desek konstrukcí kovových včetně ochranných úhelníků ve tvaru L rozvinuté šíře do 0,4 m, opláštěný deskou standardní A, tl. 12,5 mm</t>
  </si>
  <si>
    <t>-116348787</t>
  </si>
  <si>
    <t>3,8</t>
  </si>
  <si>
    <t>153</t>
  </si>
  <si>
    <t>763164611</t>
  </si>
  <si>
    <t>Obklad ze sádrokartonových desek konstrukcí kovových včetně ochranných úhelníků ve tvaru U rozvinuté šíře do 0,6 m, opláštěný deskou standardní A, tl. 12,5 mm</t>
  </si>
  <si>
    <t>-699838114</t>
  </si>
  <si>
    <t>1,7*4*2</t>
  </si>
  <si>
    <t>154</t>
  </si>
  <si>
    <t>763174131</t>
  </si>
  <si>
    <t>Instalační technika pro konstrukce ze sádrokartonových desek, zhotovení otvoru v podhledu do 0,25 m2</t>
  </si>
  <si>
    <t>171317203</t>
  </si>
  <si>
    <t>155</t>
  </si>
  <si>
    <t>998763303</t>
  </si>
  <si>
    <t>Přesun hmot pro konstrukce montované z desek sádrokartonových, sádrovláknitých, cementovláknitých nebo cementových stanovený z hmotnosti přesunovaného materiálu vodorovná dopravní vzdálenost do 50 m v objektech výšky přes 12 do 24 m</t>
  </si>
  <si>
    <t>1965901200</t>
  </si>
  <si>
    <t>766</t>
  </si>
  <si>
    <t>Konstrukce truhlářské</t>
  </si>
  <si>
    <t>156</t>
  </si>
  <si>
    <t>766411811</t>
  </si>
  <si>
    <t>Demontáž obložení stěn panely, plochy do 1,5 m2</t>
  </si>
  <si>
    <t>21994690</t>
  </si>
  <si>
    <t>(1,06+1,6+8,34)*0,4</t>
  </si>
  <si>
    <t>-1,6*0,4</t>
  </si>
  <si>
    <t>(2,37+1,08+1,345+1,08+3,365)*0,4</t>
  </si>
  <si>
    <t>7,08*0,4</t>
  </si>
  <si>
    <t>-1,5*0,4</t>
  </si>
  <si>
    <t>6,99*3,9</t>
  </si>
  <si>
    <t>10,56*3,9</t>
  </si>
  <si>
    <t>157</t>
  </si>
  <si>
    <t>766411822</t>
  </si>
  <si>
    <t>Demontáž obložení stěn podkladových roštů</t>
  </si>
  <si>
    <t>1453045869</t>
  </si>
  <si>
    <t>158</t>
  </si>
  <si>
    <t>766421811</t>
  </si>
  <si>
    <t>Demontáž obložení podhledů panely, plochy do 1,5 m2</t>
  </si>
  <si>
    <t>688481024</t>
  </si>
  <si>
    <t>-0,02*0,06</t>
  </si>
  <si>
    <t>159</t>
  </si>
  <si>
    <t>766662812</t>
  </si>
  <si>
    <t>Demontáž dveřních konstrukcí prahů dveří dvoukřídlových</t>
  </si>
  <si>
    <t>-96644449</t>
  </si>
  <si>
    <t>160</t>
  </si>
  <si>
    <t>766663964</t>
  </si>
  <si>
    <t>Rekonstrukce dveří dřevěných výplňových 2křídlových,rekonstrukce zárubně, výměna dílčích prvků, zasklení, výměna a rekonstrukce kování,cylindrická vložka,odstranění nátěru,vysprávky,tmelení,přebroušení,2xpodkladní,2xvrchní nátěr,130x240 cm,dveře 6201/D</t>
  </si>
  <si>
    <t>36222866</t>
  </si>
  <si>
    <t>161</t>
  </si>
  <si>
    <t>766665923</t>
  </si>
  <si>
    <t>Montáž dveří kování kliky, rozety 1kř.</t>
  </si>
  <si>
    <t>1064280178</t>
  </si>
  <si>
    <t>162</t>
  </si>
  <si>
    <t>549146213</t>
  </si>
  <si>
    <t>kování dveřní nerez  madlo dl. 800 mm</t>
  </si>
  <si>
    <t>1622101288</t>
  </si>
  <si>
    <t>163</t>
  </si>
  <si>
    <t>766691914</t>
  </si>
  <si>
    <t>Ostatní práce vyvěšení nebo zavěšení křídel s případným uložením a opětovným zavěšením po provedení stavebních změn dřevěných dveřních, plochy do 2 m2</t>
  </si>
  <si>
    <t>-1428963502</t>
  </si>
  <si>
    <t>164</t>
  </si>
  <si>
    <t>766692181</t>
  </si>
  <si>
    <t>Demontáž záclonových krytů povrchově upravených délky do 1,75 m</t>
  </si>
  <si>
    <t>-1225358271</t>
  </si>
  <si>
    <t>"míst 210"</t>
  </si>
  <si>
    <t>165</t>
  </si>
  <si>
    <t>766692182</t>
  </si>
  <si>
    <t>Demontáž záclonových krytů povrchově upravených délky do 2,70 m</t>
  </si>
  <si>
    <t>-902523311</t>
  </si>
  <si>
    <t>166</t>
  </si>
  <si>
    <t>766695233</t>
  </si>
  <si>
    <t>Montáž ostatních truhlářských konstrukcí prahů dveří dvoukřídlových, šířky přes 100 mm</t>
  </si>
  <si>
    <t>1270614420</t>
  </si>
  <si>
    <t>167</t>
  </si>
  <si>
    <t>611872211</t>
  </si>
  <si>
    <t>prah dveřní dřevěný dubový tl 4 cm dl.130 cm š 17 cm</t>
  </si>
  <si>
    <t>1417765572</t>
  </si>
  <si>
    <t>168</t>
  </si>
  <si>
    <t>766699381</t>
  </si>
  <si>
    <t>Demontáž tabulí školních jednodílných</t>
  </si>
  <si>
    <t>1509815947</t>
  </si>
  <si>
    <t>169</t>
  </si>
  <si>
    <t>766699382</t>
  </si>
  <si>
    <t>Demontáž tabulí školních dvoudílných</t>
  </si>
  <si>
    <t>793784640</t>
  </si>
  <si>
    <t>170</t>
  </si>
  <si>
    <t>998766103</t>
  </si>
  <si>
    <t>Přesun hmot pro konstrukce truhlářské stanovený z hmotnosti přesunovaného materiálu vodorovná dopravní vzdálenost do 50 m v objektech výšky přes 12 do 24 m</t>
  </si>
  <si>
    <t>-926612666</t>
  </si>
  <si>
    <t>767</t>
  </si>
  <si>
    <t>Konstrukce zámečnické</t>
  </si>
  <si>
    <t>171</t>
  </si>
  <si>
    <t>767134831</t>
  </si>
  <si>
    <t>Demontáž stěn a příček z plechu oplechování stěn lamelami</t>
  </si>
  <si>
    <t>-1713708164</t>
  </si>
  <si>
    <t>(1,06+1,6+8,34)*2,97</t>
  </si>
  <si>
    <t>-1,6*2,15</t>
  </si>
  <si>
    <t>(2,37+1,08+1,345+1,08+3,365)*2,97</t>
  </si>
  <si>
    <t>7,08*2,97</t>
  </si>
  <si>
    <t>-1,5*0,72</t>
  </si>
  <si>
    <t>172</t>
  </si>
  <si>
    <t>767135831</t>
  </si>
  <si>
    <t>Demontáž stěn a příček z plechu roštu pro oplechování z lamel</t>
  </si>
  <si>
    <t>-1786491511</t>
  </si>
  <si>
    <t>173</t>
  </si>
  <si>
    <t>767165114</t>
  </si>
  <si>
    <t>Montáž zábradlí rovného madel z trubek nebo tenkostěnných profilů svařováním</t>
  </si>
  <si>
    <t>-1081633823</t>
  </si>
  <si>
    <t>0,95+0,95</t>
  </si>
  <si>
    <t>174</t>
  </si>
  <si>
    <t>553141351</t>
  </si>
  <si>
    <t>dvojité ocelové madlo do stěny, kotvení chemická kotva, povrchová úprava prášková barva bílá RAL, madlo 7101</t>
  </si>
  <si>
    <t>616441222</t>
  </si>
  <si>
    <t>175</t>
  </si>
  <si>
    <t>767581801</t>
  </si>
  <si>
    <t>Demontáž podhledů kazet</t>
  </si>
  <si>
    <t>-1625773889</t>
  </si>
  <si>
    <t>176</t>
  </si>
  <si>
    <t>767582800</t>
  </si>
  <si>
    <t>Demontáž podhledů roštů</t>
  </si>
  <si>
    <t>1923871500</t>
  </si>
  <si>
    <t>177</t>
  </si>
  <si>
    <t>767590830</t>
  </si>
  <si>
    <t>Demontáž podlahových konstrukcí zdvojených podlah desek</t>
  </si>
  <si>
    <t>484785525</t>
  </si>
  <si>
    <t>-1,22*1,03</t>
  </si>
  <si>
    <t>178</t>
  </si>
  <si>
    <t>767590840</t>
  </si>
  <si>
    <t>Demontáž podlahových konstrukcí zdvojených podlah nosného roštu</t>
  </si>
  <si>
    <t>781490082</t>
  </si>
  <si>
    <t>179</t>
  </si>
  <si>
    <t>998767103</t>
  </si>
  <si>
    <t>Přesun hmot pro zámečnické konstrukce stanovený z hmotnosti přesunovaného materiálu vodorovná dopravní vzdálenost do 50 m v objektech výšky přes 12 do 24 m</t>
  </si>
  <si>
    <t>-2062442363</t>
  </si>
  <si>
    <t>776</t>
  </si>
  <si>
    <t>Podlahy povlakové</t>
  </si>
  <si>
    <t>180</t>
  </si>
  <si>
    <t>776111311</t>
  </si>
  <si>
    <t>Příprava podkladu vysátí podlah</t>
  </si>
  <si>
    <t>1842087423</t>
  </si>
  <si>
    <t>181</t>
  </si>
  <si>
    <t>776121111</t>
  </si>
  <si>
    <t>Příprava podkladu penetrace vodou ředitelná na savý podklad (válečkováním) ředěná v poměru 1:3 podlah</t>
  </si>
  <si>
    <t>550998778</t>
  </si>
  <si>
    <t>182</t>
  </si>
  <si>
    <t>776141121</t>
  </si>
  <si>
    <t>Příprava podkladu vyrovnání samonivelační stěrkou podlah min.pevnosti 30 MPa, tloušťky do 3 mm</t>
  </si>
  <si>
    <t>29647668</t>
  </si>
  <si>
    <t>183</t>
  </si>
  <si>
    <t>776201811</t>
  </si>
  <si>
    <t>Demontáž povlakových podlahovin lepených ručně bez podložky</t>
  </si>
  <si>
    <t>-590765143</t>
  </si>
  <si>
    <t>184</t>
  </si>
  <si>
    <t>776201814</t>
  </si>
  <si>
    <t>Demontáž povlakových podlahovin volně položených podlepených páskou</t>
  </si>
  <si>
    <t>-31539468</t>
  </si>
  <si>
    <t>1,03*1,22</t>
  </si>
  <si>
    <t>4,0*2,8</t>
  </si>
  <si>
    <t>185</t>
  </si>
  <si>
    <t>776251111</t>
  </si>
  <si>
    <t>Montáž podlahovin z přírodního linolea (marmolea) lepením standardním lepidlem z pásů standardních</t>
  </si>
  <si>
    <t>-1357865144</t>
  </si>
  <si>
    <t>1,55*0,16</t>
  </si>
  <si>
    <t>1,53*0,16</t>
  </si>
  <si>
    <t>1,52*0,16</t>
  </si>
  <si>
    <t>1,535*0,16</t>
  </si>
  <si>
    <t>2,4*0,04</t>
  </si>
  <si>
    <t>0,7*0,04*2</t>
  </si>
  <si>
    <t>10,84*7,065</t>
  </si>
  <si>
    <t>1,55*0,16*3</t>
  </si>
  <si>
    <t>1,54*0,15</t>
  </si>
  <si>
    <t>186</t>
  </si>
  <si>
    <t>607561116</t>
  </si>
  <si>
    <t>krytina podlahová povlaková přírodní linoleum, role šířka 2 m, tl. 2,5 mm,odstín šedohnědý, dvoutónový kropenatý efekt, matný vzhled</t>
  </si>
  <si>
    <t>-1376825715</t>
  </si>
  <si>
    <t>157,985*1,04</t>
  </si>
  <si>
    <t>187</t>
  </si>
  <si>
    <t>776410811</t>
  </si>
  <si>
    <t>Demontáž soklíků nebo lišt pryžových nebo plastových</t>
  </si>
  <si>
    <t>515962579</t>
  </si>
  <si>
    <t>10,76+6,99+6,99+10,76+4,45+1,63+1,63</t>
  </si>
  <si>
    <t>-1,6-1,61-0,2-0,06</t>
  </si>
  <si>
    <t>0,16*2*4</t>
  </si>
  <si>
    <t>188</t>
  </si>
  <si>
    <t>776421111</t>
  </si>
  <si>
    <t>Montáž lišt obvodových lepených</t>
  </si>
  <si>
    <t>1693317873</t>
  </si>
  <si>
    <t>1,21+8,56+2,49+1,08+1,225+1,08+3,435+11,07+5,75</t>
  </si>
  <si>
    <t>7,065+10,755+5,665+0,2+0,06+0,75+8,405</t>
  </si>
  <si>
    <t>189</t>
  </si>
  <si>
    <t>283421705</t>
  </si>
  <si>
    <t xml:space="preserve">Hliníková podlahová lišta 90/8 SF Stříbrná 80 mm </t>
  </si>
  <si>
    <t>-1511719580</t>
  </si>
  <si>
    <t>37,18*1,05</t>
  </si>
  <si>
    <t>34,18*1,05</t>
  </si>
  <si>
    <t>190</t>
  </si>
  <si>
    <t>283421706</t>
  </si>
  <si>
    <t>Hliníková podlahová lišta 90/8 SF - vnější roh</t>
  </si>
  <si>
    <t>-1934503471</t>
  </si>
  <si>
    <t>191</t>
  </si>
  <si>
    <t>283421707</t>
  </si>
  <si>
    <t>Hliníková podlahová lišta 90/8 SF - vnitřní roh</t>
  </si>
  <si>
    <t>358636163</t>
  </si>
  <si>
    <t>192</t>
  </si>
  <si>
    <t>283421708</t>
  </si>
  <si>
    <t>Hliníková podlahová lišta 90/8 SF - spojka</t>
  </si>
  <si>
    <t>-572840679</t>
  </si>
  <si>
    <t>193</t>
  </si>
  <si>
    <t>283421709</t>
  </si>
  <si>
    <t>Hliníková podlahová lišta 90/8 SF - ukončení</t>
  </si>
  <si>
    <t>-911893521</t>
  </si>
  <si>
    <t>194</t>
  </si>
  <si>
    <t>776421312</t>
  </si>
  <si>
    <t>Montáž lišt přechodových šroubovaných</t>
  </si>
  <si>
    <t>-1538941707</t>
  </si>
  <si>
    <t>"dveře"</t>
  </si>
  <si>
    <t>1,5*2</t>
  </si>
  <si>
    <t>195</t>
  </si>
  <si>
    <t>590541131</t>
  </si>
  <si>
    <t>profil ukončení vnější hrany ušlechtilá ocel V2A, šířka 3 mm, výška 20mm, délka 2500 mm</t>
  </si>
  <si>
    <t>-155741929</t>
  </si>
  <si>
    <t>3,0*1,05</t>
  </si>
  <si>
    <t>196</t>
  </si>
  <si>
    <t>776430811</t>
  </si>
  <si>
    <t>Demontáž soklíků nebo lišt hran schodišťových</t>
  </si>
  <si>
    <t>1427889837</t>
  </si>
  <si>
    <t>1,63+4,45+1,63</t>
  </si>
  <si>
    <t>197</t>
  </si>
  <si>
    <t>776431111</t>
  </si>
  <si>
    <t>Montáž schodišťových hran kovových nebo plastových lepených</t>
  </si>
  <si>
    <t>1762761038</t>
  </si>
  <si>
    <t>(0,75+2,1)*2*2</t>
  </si>
  <si>
    <t>0,7+2,4+0,7</t>
  </si>
  <si>
    <t>198</t>
  </si>
  <si>
    <t>590541129</t>
  </si>
  <si>
    <t>profil ukončení vnější hrany ušlechtilá ocel V2A, šířka 3 mm, výška 3mm, délka 2500 mm</t>
  </si>
  <si>
    <t>-1371601585</t>
  </si>
  <si>
    <t>30,4*1,05</t>
  </si>
  <si>
    <t>199</t>
  </si>
  <si>
    <t>998776103</t>
  </si>
  <si>
    <t>Přesun hmot pro podlahy povlakové stanovený z hmotnosti přesunovaného materiálu vodorovná dopravní vzdálenost do 50 m v objektech výšky přes 12 do 24 m</t>
  </si>
  <si>
    <t>1392410122</t>
  </si>
  <si>
    <t>781</t>
  </si>
  <si>
    <t>Dokončovací práce - obklady</t>
  </si>
  <si>
    <t>200</t>
  </si>
  <si>
    <t>781474117</t>
  </si>
  <si>
    <t>Montáž obkladů vnitřních stěn z dlaždic keramických lepených flexibilním lepidlem režných nebo glazovaných hladkých přes 35 do 45 ks/m2</t>
  </si>
  <si>
    <t>-1071902736</t>
  </si>
  <si>
    <t>(0,75+0,06+0,2)*1,5</t>
  </si>
  <si>
    <t>201</t>
  </si>
  <si>
    <t>597610415</t>
  </si>
  <si>
    <t xml:space="preserve">obkládačky keramické, povrch matný hladký, barva šedá 15x15x0,6 cm </t>
  </si>
  <si>
    <t>-1208860392</t>
  </si>
  <si>
    <t>7,305*1,05</t>
  </si>
  <si>
    <t>202</t>
  </si>
  <si>
    <t>781479191</t>
  </si>
  <si>
    <t>Montáž obkladů vnitřních stěn z dlaždic keramických Příplatek k cenám za plochu do 10 m2 jednotlivě</t>
  </si>
  <si>
    <t>1672533036</t>
  </si>
  <si>
    <t>203</t>
  </si>
  <si>
    <t>781494511</t>
  </si>
  <si>
    <t>Ostatní prvky plastové profily ukončovací a dilatační lepené flexibilním lepidlem ukončovací</t>
  </si>
  <si>
    <t>1697564801</t>
  </si>
  <si>
    <t>1,4+1,5+1,5+1,06</t>
  </si>
  <si>
    <t>1,5+1,5+1,4+0,2+0,06+0,75</t>
  </si>
  <si>
    <t>204</t>
  </si>
  <si>
    <t>781495111</t>
  </si>
  <si>
    <t>Ostatní prvky ostatní práce penetrace podkladu</t>
  </si>
  <si>
    <t>-1070981128</t>
  </si>
  <si>
    <t>205</t>
  </si>
  <si>
    <t>998781103</t>
  </si>
  <si>
    <t>Přesun hmot pro obklady keramické stanovený z hmotnosti přesunovaného materiálu vodorovná dopravní vzdálenost do 50 m v objektech výšky přes 12 do 24 m</t>
  </si>
  <si>
    <t>2037962720</t>
  </si>
  <si>
    <t>783</t>
  </si>
  <si>
    <t>Dokončovací práce - nátěry</t>
  </si>
  <si>
    <t>206</t>
  </si>
  <si>
    <t>783601341</t>
  </si>
  <si>
    <t>Příprava podkladu otopných těles před provedením nátěrů litinových odrezivěním bezoplachovým</t>
  </si>
  <si>
    <t>-1029213346</t>
  </si>
  <si>
    <t>207</t>
  </si>
  <si>
    <t>783601711</t>
  </si>
  <si>
    <t>Příprava podkladu armatur a kovových potrubí před provedením nátěru potrubí do DN 50 mm odrezivěním, odrezovačem bezoplachovým</t>
  </si>
  <si>
    <t>546704582</t>
  </si>
  <si>
    <t>208</t>
  </si>
  <si>
    <t>783606823</t>
  </si>
  <si>
    <t>Odstranění nátěrů z otopných těles litinových odstraňovačem nátěrů s obroušením</t>
  </si>
  <si>
    <t>-2072729605</t>
  </si>
  <si>
    <t>209</t>
  </si>
  <si>
    <t>783606861</t>
  </si>
  <si>
    <t>Odstranění nátěrů z armatur a kovových potrubí potrubí do DN 50 mm obroušením</t>
  </si>
  <si>
    <t>208913907</t>
  </si>
  <si>
    <t>210</t>
  </si>
  <si>
    <t>783606863</t>
  </si>
  <si>
    <t>Odstranění nátěrů z armatur a kovových potrubí potrubí do DN 50 mm odstraňovačem nátěrů</t>
  </si>
  <si>
    <t>-1669104058</t>
  </si>
  <si>
    <t>211</t>
  </si>
  <si>
    <t>783614141</t>
  </si>
  <si>
    <t>Základní nátěr otopných těles jednonásobný litinových syntetický</t>
  </si>
  <si>
    <t>-1230151599</t>
  </si>
  <si>
    <t>38,25*2</t>
  </si>
  <si>
    <t>212</t>
  </si>
  <si>
    <t>783614551</t>
  </si>
  <si>
    <t>Základní nátěr armatur a kovových potrubí jednonásobný potrubí do DN 50 mm syntetický</t>
  </si>
  <si>
    <t>-1245728654</t>
  </si>
  <si>
    <t>213</t>
  </si>
  <si>
    <t>783614651</t>
  </si>
  <si>
    <t>Základní antikorozní nátěr armatur a kovových potrubí jednonásobný potrubí do DN 50 mm syntetický standardní</t>
  </si>
  <si>
    <t>-933068551</t>
  </si>
  <si>
    <t>214</t>
  </si>
  <si>
    <t>783617147</t>
  </si>
  <si>
    <t>Krycí nátěr (email) otopných těles litinových dvojnásobný syntetický</t>
  </si>
  <si>
    <t>1744946257</t>
  </si>
  <si>
    <t>215</t>
  </si>
  <si>
    <t>783617611</t>
  </si>
  <si>
    <t>Krycí nátěr (email) armatur a kovových potrubí potrubí do DN 50 mm dvojnásobný syntetický standardní</t>
  </si>
  <si>
    <t>552772377</t>
  </si>
  <si>
    <t>784</t>
  </si>
  <si>
    <t>Dokončovací práce - malby a tapety</t>
  </si>
  <si>
    <t>216</t>
  </si>
  <si>
    <t>784121003</t>
  </si>
  <si>
    <t>Oškrabání malby v místnostech výšky přes 3,80 do 5,00 m</t>
  </si>
  <si>
    <t>1936689113</t>
  </si>
  <si>
    <t>"strop"</t>
  </si>
  <si>
    <t>"stěny"</t>
  </si>
  <si>
    <t>-1,6*2,55+4,0</t>
  </si>
  <si>
    <t>-1,55*2,63*4+16,0</t>
  </si>
  <si>
    <t>217</t>
  </si>
  <si>
    <t>784121013</t>
  </si>
  <si>
    <t>Rozmývání podkladu po oškrabání malby v místnostech výšky přes 3,80 do 5,00 m</t>
  </si>
  <si>
    <t>-967204870</t>
  </si>
  <si>
    <t>218</t>
  </si>
  <si>
    <t>784211101</t>
  </si>
  <si>
    <t>Malby z malířských směsí otěruvzdorných za mokra dvojnásobné, bílé za mokra otěruvzdorné výborně v místnostech výšky do 3,80 m</t>
  </si>
  <si>
    <t>-1573545298</t>
  </si>
  <si>
    <t>"strop sdk"</t>
  </si>
  <si>
    <t>7,49*6,15</t>
  </si>
  <si>
    <t>8,955*6,465</t>
  </si>
  <si>
    <t>"stěny omítka"</t>
  </si>
  <si>
    <t>786</t>
  </si>
  <si>
    <t>Dokončovací práce - čalounické úpravy</t>
  </si>
  <si>
    <t>219</t>
  </si>
  <si>
    <t>786631861</t>
  </si>
  <si>
    <t>Demontáž zatemňovacích rolet vnitřních s elektropohonem</t>
  </si>
  <si>
    <t>1759614664</t>
  </si>
  <si>
    <t>VRN</t>
  </si>
  <si>
    <t>Vedlejší rozpočtové náklady</t>
  </si>
  <si>
    <t>VRN1</t>
  </si>
  <si>
    <t>Průzkumné, geodetické a projektové práce</t>
  </si>
  <si>
    <t>220</t>
  </si>
  <si>
    <t>013254000</t>
  </si>
  <si>
    <t>Dokumentace skutečného provedení,náklady na vyhotovení dokumentace skutečného provedení stavby v počtu dvou vyhotovení,dokumentace bude vyhotovena v tištěné formě a digitání formě,textová část dokumetnace ve formátu PDF,výkresová část ve formátu PDF a DWG</t>
  </si>
  <si>
    <t>1024</t>
  </si>
  <si>
    <t>1351997669</t>
  </si>
  <si>
    <t>VRN3</t>
  </si>
  <si>
    <t>Zařízení staveniště</t>
  </si>
  <si>
    <t>221</t>
  </si>
  <si>
    <t>032002000</t>
  </si>
  <si>
    <t>Vybudování zařízení staveniště</t>
  </si>
  <si>
    <t>-296066171</t>
  </si>
  <si>
    <t>222</t>
  </si>
  <si>
    <t>039103000</t>
  </si>
  <si>
    <t>Odstranění zařízení staveniště</t>
  </si>
  <si>
    <t>936481</t>
  </si>
  <si>
    <t>VRN9</t>
  </si>
  <si>
    <t>Ostatní náklady</t>
  </si>
  <si>
    <t>223</t>
  </si>
  <si>
    <t>091504001</t>
  </si>
  <si>
    <t>Propagace, Dodávka a montáž celobarevného informačního plakátu k označení staveniště, materiál pro venkovní prostředí, velikost min. A3. Grafický podklad pro výrobu plakátu předá objednatel zhotoviteli před předáním staveniště</t>
  </si>
  <si>
    <t>1770865007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</si>
  <si>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</si>
  <si>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</si>
  <si>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</si>
  <si>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</si>
  <si>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</si>
  <si>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</si>
  <si>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</si>
  <si>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</si>
  <si>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</si>
  <si>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</si>
  <si>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</si>
  <si>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</si>
  <si>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</si>
  <si>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</si>
  <si>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</si>
  <si>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</si>
  <si>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</si>
  <si>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</si>
  <si>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</si>
  <si>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</si>
  <si>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</si>
  <si>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</si>
  <si>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</si>
  <si>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</si>
  <si>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</si>
  <si>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</si>
  <si>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</si>
  <si>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</si>
  <si>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</si>
  <si>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</si>
  <si>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</si>
  <si>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</si>
  <si>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</si>
  <si>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</si>
  <si>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</si>
  <si>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</si>
  <si>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</si>
  <si>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</si>
  <si>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</si>
  <si>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</si>
  <si>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</si>
  <si>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</si>
  <si>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</si>
  <si>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</si>
  <si>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</si>
  <si>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</si>
  <si>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</si>
  <si>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</si>
  <si>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</si>
  <si>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</si>
  <si>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</si>
  <si>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</si>
  <si>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</si>
  <si>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</si>
  <si>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</si>
  <si>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</si>
  <si>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</si>
  <si>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</si>
  <si>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</si>
  <si>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</si>
  <si>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</si>
  <si>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</si>
  <si>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</si>
  <si>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</si>
  <si>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</si>
  <si>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</si>
  <si>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</si>
  <si>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</si>
  <si>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</si>
  <si>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</si>
  <si>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</si>
  <si>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</si>
  <si>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</si>
  <si>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</si>
  <si>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</si>
  <si>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</si>
  <si>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</si>
  <si>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</si>
  <si>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</si>
  <si>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</si>
  <si>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</si>
  <si>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</si>
  <si>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</si>
  <si>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</si>
  <si>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</si>
  <si>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</si>
  <si>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</si>
  <si>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</si>
  <si>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</si>
  <si>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</si>
  <si>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</si>
  <si>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</si>
  <si>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</si>
  <si>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</si>
  <si>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</si>
  <si>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</si>
  <si>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</si>
  <si>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</si>
  <si>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</si>
  <si>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</si>
  <si>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</si>
  <si>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</si>
  <si>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</si>
  <si>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</si>
  <si>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</si>
  <si>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</si>
  <si>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</si>
  <si>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</si>
  <si>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</si>
  <si>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</si>
  <si>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</si>
  <si>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</si>
  <si>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</si>
  <si>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</si>
  <si>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</si>
  <si>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</si>
  <si>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</si>
  <si>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</si>
  <si>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</si>
  <si>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</si>
  <si>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</si>
  <si>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</si>
  <si>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</si>
  <si>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</si>
  <si>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</si>
  <si>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</si>
  <si>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</si>
  <si>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</si>
  <si>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</si>
  <si>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</si>
  <si>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</si>
  <si>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</si>
  <si>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</si>
  <si>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</si>
  <si>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</si>
  <si>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</si>
  <si>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</si>
  <si>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</si>
  <si>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</si>
  <si>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</si>
  <si>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</si>
  <si>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</si>
  <si>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</si>
  <si>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</si>
  <si>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</si>
  <si>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</si>
  <si>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</si>
  <si>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</si>
  <si>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</si>
  <si>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</si>
  <si>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</si>
  <si>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</si>
  <si>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</si>
  <si>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</si>
  <si>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</si>
  <si>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</si>
  <si>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</si>
  <si>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</si>
  <si>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</si>
  <si>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</si>
  <si>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</si>
  <si>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</si>
  <si>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</si>
  <si>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</si>
  <si>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</si>
  <si>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</si>
  <si>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</si>
  <si>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</si>
  <si>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</si>
  <si>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</si>
  <si>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</si>
  <si>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</si>
  <si>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</si>
  <si>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</si>
  <si>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</si>
  <si>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</si>
  <si>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</si>
  <si>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</si>
  <si>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</si>
  <si>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</si>
  <si>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</si>
  <si>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</si>
  <si>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SKS2,  v OA Chrudim- rekonstrukce jazykových učeben</t>
  </si>
  <si>
    <t>Vnitřní slaboproudé rozvody 1. část</t>
  </si>
  <si>
    <t>Rekapitulace rozpočtu</t>
  </si>
  <si>
    <t>HLAVA III.</t>
  </si>
  <si>
    <t>Základní rozpočtové náklady</t>
  </si>
  <si>
    <t>Dodávky a materiál celkem</t>
  </si>
  <si>
    <t>Montáže celkem</t>
  </si>
  <si>
    <t>Demontáže</t>
  </si>
  <si>
    <t>Mimostav. doprava 2,3% z dodávky</t>
  </si>
  <si>
    <t>Spotřební materiál 5% z dodávky</t>
  </si>
  <si>
    <t>Zkušební provoz, Zaškolení obsluhy</t>
  </si>
  <si>
    <t>Celkem</t>
  </si>
  <si>
    <t>HLAVA XI.</t>
  </si>
  <si>
    <t>Náklady hrazené z provozních prostředků</t>
  </si>
  <si>
    <t>Revize</t>
  </si>
  <si>
    <t>Celkem bez DPH</t>
  </si>
  <si>
    <t>Daň z přidané hodnoty</t>
  </si>
  <si>
    <t>DPH celkem</t>
  </si>
  <si>
    <t>Celkem s DPH</t>
  </si>
  <si>
    <t>Rozpočet</t>
  </si>
  <si>
    <t>Dodávka ostatních zařízení a materiálu</t>
  </si>
  <si>
    <t>Číslo položky</t>
  </si>
  <si>
    <t>Popis položky</t>
  </si>
  <si>
    <t>Počet</t>
  </si>
  <si>
    <t>Jedn. cena</t>
  </si>
  <si>
    <t>PC002200</t>
  </si>
  <si>
    <t>Hmoždinka  HM 8</t>
  </si>
  <si>
    <t>ks</t>
  </si>
  <si>
    <t>PC001490</t>
  </si>
  <si>
    <t>Lišta vkládací LV 18 * 13</t>
  </si>
  <si>
    <t>PC001510</t>
  </si>
  <si>
    <t>Lišta vkládací LV 40 * 15</t>
  </si>
  <si>
    <t>PC001520</t>
  </si>
  <si>
    <t>Lišta vkládací LV 40 * 40</t>
  </si>
  <si>
    <t>PC009100</t>
  </si>
  <si>
    <t>Protipožární ucpávková pěna pro vodo - a plynotěsné ucpávky jednotlivých kabelů, kabelových svazků a plastových trub malých rozměrů</t>
  </si>
  <si>
    <t>ka</t>
  </si>
  <si>
    <t>PC001360</t>
  </si>
  <si>
    <t>Štítek označovací PVC</t>
  </si>
  <si>
    <t>PC001720</t>
  </si>
  <si>
    <t>Trubka ohebná nárazuvzdor. pr.23mm</t>
  </si>
  <si>
    <t>PC001730</t>
  </si>
  <si>
    <t>Trubka ohebná nárazuvzdor.pr.29mm</t>
  </si>
  <si>
    <t>Dodávka SKS</t>
  </si>
  <si>
    <t>lex-001145</t>
  </si>
  <si>
    <t>Datová zásuvka - 1 konektor kat 6 UTP, 1 montážní rámecek</t>
  </si>
  <si>
    <t>lex-001150</t>
  </si>
  <si>
    <t>Datová zásuvka - 2 konektory kat 6 UTP, 2 montážní rámecek</t>
  </si>
  <si>
    <t>lex-001050</t>
  </si>
  <si>
    <t>UTP Cat. 6  4x2x24 AWG</t>
  </si>
  <si>
    <t>lex-000285</t>
  </si>
  <si>
    <t>Mounting frame with dustcover, white, gray</t>
  </si>
  <si>
    <t>lex-000840</t>
  </si>
  <si>
    <t>Nástěnný rozvaděč 15U, H:500 mm</t>
  </si>
  <si>
    <t>Demontáže dle ceníku C22M</t>
  </si>
  <si>
    <t>D220 260316</t>
  </si>
  <si>
    <t>Skříň KS 2 na omítku betonovou</t>
  </si>
  <si>
    <t>Dodávka ozvučení</t>
  </si>
  <si>
    <t>LB1-UW06-L</t>
  </si>
  <si>
    <t>Skříňkový reproduktor 6W, bílý</t>
  </si>
  <si>
    <t>Montáže dle ceníku C22M</t>
  </si>
  <si>
    <t>220 301022</t>
  </si>
  <si>
    <t>Elektroinstalační lišta L 40</t>
  </si>
  <si>
    <t>220 370532</t>
  </si>
  <si>
    <t>Montáž reproduktoru 10 W</t>
  </si>
  <si>
    <t>220 730001</t>
  </si>
  <si>
    <t>Montáž účast.zásuvky</t>
  </si>
  <si>
    <t>220 261622</t>
  </si>
  <si>
    <t>Osazení hmoždinky 8 mm cihla</t>
  </si>
  <si>
    <t>220 260503</t>
  </si>
  <si>
    <t>Trubka pancéřová pod omítkou 29 mm</t>
  </si>
  <si>
    <t>220 260552</t>
  </si>
  <si>
    <t>Trubka PVC  pod omítkou 23 mm</t>
  </si>
  <si>
    <t>220 261661</t>
  </si>
  <si>
    <t>Značení trasy vedení</t>
  </si>
  <si>
    <t>Montáže dle ceníku C21M</t>
  </si>
  <si>
    <t>210 040701</t>
  </si>
  <si>
    <t>Zedn.práce vč.vysek.zazd.a očiš.-drážka do prů. 29mm</t>
  </si>
  <si>
    <t>Montáže ostatní</t>
  </si>
  <si>
    <t>PC002970</t>
  </si>
  <si>
    <t>Měření trasy + protokol</t>
  </si>
  <si>
    <t>PC002870</t>
  </si>
  <si>
    <t>Montáž datového kabelu  UTP 4*2 v trubce, liště</t>
  </si>
  <si>
    <t>PC002820</t>
  </si>
  <si>
    <t>Montáž skř. rozváděče 12 - 18U</t>
  </si>
  <si>
    <t>PC002880</t>
  </si>
  <si>
    <t>Optika v trubce, liště</t>
  </si>
  <si>
    <t>PC002850</t>
  </si>
  <si>
    <t>PATCH Panelu</t>
  </si>
  <si>
    <t>Práce dle ceníku C46M</t>
  </si>
  <si>
    <t>460 680021</t>
  </si>
  <si>
    <t>Průraz zdivem, cihlová zeď, tloušťka 15 cm</t>
  </si>
  <si>
    <t>460 680022</t>
  </si>
  <si>
    <t>Průraz zdivem, cihlová zeď, tloušťka 30 cm</t>
  </si>
  <si>
    <t>SKS2,  v OA Chrudim</t>
  </si>
  <si>
    <t>Aktivní prvky 2. část</t>
  </si>
  <si>
    <t>PC237150</t>
  </si>
  <si>
    <t>OPT propojka</t>
  </si>
  <si>
    <t>PC237160</t>
  </si>
  <si>
    <t>Path panel s vyvazovací lištou</t>
  </si>
  <si>
    <t>lex-000075</t>
  </si>
  <si>
    <t>PATCHCORD  CAT.6 UTP, 0.5m</t>
  </si>
  <si>
    <t>lex-000200</t>
  </si>
  <si>
    <t>Patchpanel 16 ports 1U, grey RAL7035</t>
  </si>
  <si>
    <t>PC237120</t>
  </si>
  <si>
    <t>SFP zásuvný modul pro optické připojení kabelem typu single mode 10G</t>
  </si>
  <si>
    <t>PC237110</t>
  </si>
  <si>
    <t>Switch 24portů  RJ 45 + 2 SFP včetně managementu</t>
  </si>
  <si>
    <t>Z toho dva porty LAN – 10GB + SFP 10GB Ostatní porty 10/100/1000 Celková propojovací kapacita, standardy IEEE 802.3af PoE a 802.3at PoE Plus, video IP telefony, celkový příkon 375 W, 30W na každý port</t>
  </si>
  <si>
    <t>PC237130</t>
  </si>
  <si>
    <t>Unifikovaný wifi přístupový bod 802.11 a/ac, b/g/n,</t>
  </si>
  <si>
    <t>přenosová rychlost je až 1200 MB/s, frekvenční rozsah 2,4/5 GHz</t>
  </si>
  <si>
    <t>lex-000955</t>
  </si>
  <si>
    <t>Ventilační jednotka, stoj/nást. rozvaděče, 2 ventil.</t>
  </si>
  <si>
    <t>PC237170</t>
  </si>
  <si>
    <t>Vyvazovací modul</t>
  </si>
  <si>
    <t>PC237140</t>
  </si>
  <si>
    <t>Wireless LAN Controller,podpora správy 8 přístupových bodů, navýšení až na 64 bo</t>
  </si>
  <si>
    <t>podpora autentizaci přes AD, LDAP a RADIUS</t>
  </si>
  <si>
    <t>Přenosové rychlosti pro HUB/Switch [Mb/s]: 1 000,</t>
  </si>
  <si>
    <t>Rozhraní: RJ-45, USB 2.0,</t>
  </si>
  <si>
    <t>Počet portů RJ-45: 6,</t>
  </si>
  <si>
    <t>Počet portů HUB/Switche: 6</t>
  </si>
  <si>
    <t>PC002840</t>
  </si>
  <si>
    <t>Montáž aktivních prvků</t>
  </si>
  <si>
    <t>PC018460</t>
  </si>
  <si>
    <t>Montáž optického rozváděče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</si>
</sst>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č&quot;;[Red]\-#,##0.00\ &quot;Kč&quot;"/>
    <numFmt numFmtId="164" formatCode="#,##0.00%"/>
    <numFmt numFmtId="165" formatCode="dd\.mm\.yyyy"/>
    <numFmt numFmtId="166" formatCode="#,##0.00000"/>
    <numFmt numFmtId="167" formatCode="#,##0.000"/>
    <numFmt numFmtId="168" formatCode="#,##0.00\ &quot;Kč&quot;"/>
  </numFmts>
  <fonts count="5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9"/>
      <color indexed="9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44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9" fillId="0" borderId="0" xfId="0" applyFont="1" applyAlignment="1">
      <alignment horizontal="centerContinuous"/>
    </xf>
    <xf numFmtId="0" fontId="0" fillId="7" borderId="34" xfId="0" applyFill="1" applyBorder="1"/>
    <xf numFmtId="0" fontId="50" fillId="7" borderId="34" xfId="0" applyFont="1" applyFill="1" applyBorder="1"/>
    <xf numFmtId="0" fontId="51" fillId="0" borderId="0" xfId="0" applyFont="1" applyFill="1"/>
    <xf numFmtId="0" fontId="0" fillId="0" borderId="0" xfId="0" applyFill="1"/>
    <xf numFmtId="168" fontId="0" fillId="0" borderId="0" xfId="0" applyNumberFormat="1" applyAlignment="1">
      <alignment horizontal="right"/>
    </xf>
    <xf numFmtId="10" fontId="0" fillId="0" borderId="0" xfId="0" applyNumberFormat="1"/>
    <xf numFmtId="9" fontId="0" fillId="0" borderId="0" xfId="0" applyNumberFormat="1"/>
    <xf numFmtId="8" fontId="0" fillId="8" borderId="0" xfId="0" applyNumberFormat="1" applyFill="1"/>
    <xf numFmtId="0" fontId="0" fillId="0" borderId="37" xfId="0" applyBorder="1"/>
    <xf numFmtId="0" fontId="52" fillId="0" borderId="38" xfId="0" applyFont="1" applyBorder="1"/>
    <xf numFmtId="0" fontId="0" fillId="0" borderId="38" xfId="0" applyBorder="1"/>
    <xf numFmtId="168" fontId="52" fillId="0" borderId="38" xfId="0" applyNumberFormat="1" applyFont="1" applyBorder="1" applyAlignment="1">
      <alignment horizontal="right"/>
    </xf>
    <xf numFmtId="168" fontId="0" fillId="8" borderId="0" xfId="0" applyNumberFormat="1" applyFill="1" applyAlignment="1">
      <alignment horizontal="right"/>
    </xf>
    <xf numFmtId="0" fontId="52" fillId="0" borderId="37" xfId="0" applyFont="1" applyBorder="1"/>
    <xf numFmtId="168" fontId="52" fillId="0" borderId="37" xfId="0" applyNumberFormat="1" applyFont="1" applyBorder="1" applyAlignment="1">
      <alignment horizontal="right"/>
    </xf>
    <xf numFmtId="0" fontId="52" fillId="0" borderId="34" xfId="0" applyFont="1" applyBorder="1"/>
    <xf numFmtId="0" fontId="0" fillId="0" borderId="34" xfId="0" applyBorder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8" fontId="49" fillId="0" borderId="0" xfId="0" applyNumberFormat="1" applyFont="1" applyAlignment="1">
      <alignment horizontal="right"/>
    </xf>
    <xf numFmtId="0" fontId="52" fillId="0" borderId="30" xfId="0" applyFont="1" applyBorder="1"/>
    <xf numFmtId="0" fontId="0" fillId="0" borderId="30" xfId="0" applyBorder="1"/>
    <xf numFmtId="168" fontId="52" fillId="0" borderId="30" xfId="0" applyNumberFormat="1" applyFont="1" applyBorder="1" applyAlignment="1">
      <alignment horizontal="right"/>
    </xf>
    <xf numFmtId="0" fontId="0" fillId="0" borderId="1" xfId="0" applyBorder="1"/>
    <xf numFmtId="0" fontId="52" fillId="0" borderId="1" xfId="0" applyFont="1" applyBorder="1"/>
    <xf numFmtId="168" fontId="52" fillId="0" borderId="1" xfId="0" applyNumberFormat="1" applyFont="1" applyBorder="1" applyAlignment="1">
      <alignment horizontal="right"/>
    </xf>
    <xf numFmtId="0" fontId="0" fillId="7" borderId="0" xfId="0" applyFill="1"/>
    <xf numFmtId="0" fontId="50" fillId="7" borderId="0" xfId="0" applyFont="1" applyFill="1"/>
    <xf numFmtId="0" fontId="0" fillId="9" borderId="0" xfId="0" applyFill="1"/>
    <xf numFmtId="0" fontId="50" fillId="9" borderId="0" xfId="0" applyFont="1" applyFill="1"/>
    <xf numFmtId="0" fontId="53" fillId="0" borderId="34" xfId="0" applyFont="1" applyBorder="1"/>
    <xf numFmtId="0" fontId="53" fillId="0" borderId="34" xfId="0" applyFont="1" applyBorder="1" applyAlignment="1">
      <alignment horizontal="center"/>
    </xf>
    <xf numFmtId="0" fontId="53" fillId="0" borderId="34" xfId="0" applyFont="1" applyBorder="1" applyAlignment="1">
      <alignment horizontal="right"/>
    </xf>
    <xf numFmtId="49" fontId="53" fillId="0" borderId="0" xfId="0" applyNumberFormat="1" applyFont="1" applyAlignment="1">
      <alignment horizontal="left"/>
    </xf>
    <xf numFmtId="0" fontId="53" fillId="0" borderId="0" xfId="0" applyFont="1" applyAlignment="1">
      <alignment wrapText="1"/>
    </xf>
    <xf numFmtId="0" fontId="53" fillId="0" borderId="0" xfId="0" applyFont="1" applyAlignment="1">
      <alignment horizontal="right"/>
    </xf>
    <xf numFmtId="0" fontId="53" fillId="0" borderId="0" xfId="0" applyFont="1" applyAlignment="1">
      <alignment horizontal="center"/>
    </xf>
    <xf numFmtId="168" fontId="53" fillId="8" borderId="0" xfId="0" applyNumberFormat="1" applyFont="1" applyFill="1" applyAlignment="1">
      <alignment horizontal="right"/>
    </xf>
    <xf numFmtId="168" fontId="53" fillId="0" borderId="0" xfId="0" applyNumberFormat="1" applyFont="1" applyFill="1" applyAlignment="1">
      <alignment horizontal="right"/>
    </xf>
    <xf numFmtId="0" fontId="0" fillId="0" borderId="30" xfId="0" applyNumberFormat="1" applyBorder="1"/>
    <xf numFmtId="0" fontId="51" fillId="0" borderId="30" xfId="0" applyNumberFormat="1" applyFont="1" applyBorder="1"/>
    <xf numFmtId="168" fontId="52" fillId="0" borderId="30" xfId="0" applyNumberFormat="1" applyFont="1" applyFill="1" applyBorder="1" applyAlignment="1">
      <alignment horizontal="right"/>
    </xf>
    <xf numFmtId="168" fontId="52" fillId="9" borderId="30" xfId="0" applyNumberFormat="1" applyFont="1" applyFill="1" applyBorder="1" applyAlignment="1">
      <alignment horizontal="right"/>
    </xf>
    <xf numFmtId="0" fontId="53" fillId="0" borderId="0" xfId="0" applyFont="1"/>
    <xf numFmtId="0" fontId="54" fillId="0" borderId="0" xfId="0" applyFont="1" applyFill="1"/>
    <xf numFmtId="0" fontId="55" fillId="0" borderId="0" xfId="0" applyFont="1" applyFill="1"/>
    <xf numFmtId="0" fontId="54" fillId="0" borderId="0" xfId="0" applyFont="1" applyAlignment="1">
      <alignment wrapText="1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6" fillId="6" borderId="30" xfId="0" applyFont="1" applyFill="1" applyBorder="1" applyAlignment="1">
      <alignment horizontal="center"/>
    </xf>
    <xf numFmtId="0" fontId="46" fillId="6" borderId="34" xfId="0" applyFont="1" applyFill="1" applyBorder="1" applyAlignment="1">
      <alignment horizontal="center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418" t="s">
        <v>16</v>
      </c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29"/>
      <c r="AQ5" s="31"/>
      <c r="BE5" s="416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420" t="s">
        <v>19</v>
      </c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29"/>
      <c r="AQ6" s="31"/>
      <c r="BE6" s="417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417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417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417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417"/>
      <c r="BS10" s="24" t="s">
        <v>8</v>
      </c>
    </row>
    <row r="11" spans="1:74" ht="18.399999999999999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30</v>
      </c>
      <c r="AL11" s="29"/>
      <c r="AM11" s="29"/>
      <c r="AN11" s="35" t="s">
        <v>21</v>
      </c>
      <c r="AO11" s="29"/>
      <c r="AP11" s="29"/>
      <c r="AQ11" s="31"/>
      <c r="BE11" s="417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417"/>
      <c r="BS12" s="24" t="s">
        <v>8</v>
      </c>
    </row>
    <row r="13" spans="1:74" ht="14.45" customHeight="1">
      <c r="B13" s="28"/>
      <c r="C13" s="29"/>
      <c r="D13" s="37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32</v>
      </c>
      <c r="AO13" s="29"/>
      <c r="AP13" s="29"/>
      <c r="AQ13" s="31"/>
      <c r="BE13" s="417"/>
      <c r="BS13" s="24" t="s">
        <v>8</v>
      </c>
    </row>
    <row r="14" spans="1:74" ht="15">
      <c r="B14" s="28"/>
      <c r="C14" s="29"/>
      <c r="D14" s="29"/>
      <c r="E14" s="421" t="s">
        <v>32</v>
      </c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37" t="s">
        <v>30</v>
      </c>
      <c r="AL14" s="29"/>
      <c r="AM14" s="29"/>
      <c r="AN14" s="39" t="s">
        <v>32</v>
      </c>
      <c r="AO14" s="29"/>
      <c r="AP14" s="29"/>
      <c r="AQ14" s="31"/>
      <c r="BE14" s="417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417"/>
      <c r="BS15" s="24" t="s">
        <v>6</v>
      </c>
    </row>
    <row r="16" spans="1:74" ht="14.45" customHeight="1">
      <c r="B16" s="28"/>
      <c r="C16" s="29"/>
      <c r="D16" s="37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34</v>
      </c>
      <c r="AO16" s="29"/>
      <c r="AP16" s="29"/>
      <c r="AQ16" s="31"/>
      <c r="BE16" s="417"/>
      <c r="BS16" s="24" t="s">
        <v>6</v>
      </c>
    </row>
    <row r="17" spans="2:71" ht="18.399999999999999" customHeight="1">
      <c r="B17" s="28"/>
      <c r="C17" s="29"/>
      <c r="D17" s="29"/>
      <c r="E17" s="35" t="s">
        <v>35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30</v>
      </c>
      <c r="AL17" s="29"/>
      <c r="AM17" s="29"/>
      <c r="AN17" s="35" t="s">
        <v>21</v>
      </c>
      <c r="AO17" s="29"/>
      <c r="AP17" s="29"/>
      <c r="AQ17" s="31"/>
      <c r="BE17" s="417"/>
      <c r="BS17" s="24" t="s">
        <v>36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417"/>
      <c r="BS18" s="24" t="s">
        <v>8</v>
      </c>
    </row>
    <row r="19" spans="2:71" ht="14.45" customHeight="1">
      <c r="B19" s="28"/>
      <c r="C19" s="29"/>
      <c r="D19" s="37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417"/>
      <c r="BS19" s="24" t="s">
        <v>8</v>
      </c>
    </row>
    <row r="20" spans="2:71" ht="57" customHeight="1">
      <c r="B20" s="28"/>
      <c r="C20" s="29"/>
      <c r="D20" s="29"/>
      <c r="E20" s="423" t="s">
        <v>38</v>
      </c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29"/>
      <c r="AP20" s="29"/>
      <c r="AQ20" s="31"/>
      <c r="BE20" s="417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417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417"/>
    </row>
    <row r="23" spans="2:71" s="1" customFormat="1" ht="25.9" customHeight="1">
      <c r="B23" s="41"/>
      <c r="C23" s="42"/>
      <c r="D23" s="43" t="s">
        <v>39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24">
        <f>ROUND(AG51,2)</f>
        <v>0</v>
      </c>
      <c r="AL23" s="425"/>
      <c r="AM23" s="425"/>
      <c r="AN23" s="425"/>
      <c r="AO23" s="425"/>
      <c r="AP23" s="42"/>
      <c r="AQ23" s="45"/>
      <c r="BE23" s="417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417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6" t="s">
        <v>40</v>
      </c>
      <c r="M25" s="426"/>
      <c r="N25" s="426"/>
      <c r="O25" s="426"/>
      <c r="P25" s="42"/>
      <c r="Q25" s="42"/>
      <c r="R25" s="42"/>
      <c r="S25" s="42"/>
      <c r="T25" s="42"/>
      <c r="U25" s="42"/>
      <c r="V25" s="42"/>
      <c r="W25" s="426" t="s">
        <v>41</v>
      </c>
      <c r="X25" s="426"/>
      <c r="Y25" s="426"/>
      <c r="Z25" s="426"/>
      <c r="AA25" s="426"/>
      <c r="AB25" s="426"/>
      <c r="AC25" s="426"/>
      <c r="AD25" s="426"/>
      <c r="AE25" s="426"/>
      <c r="AF25" s="42"/>
      <c r="AG25" s="42"/>
      <c r="AH25" s="42"/>
      <c r="AI25" s="42"/>
      <c r="AJ25" s="42"/>
      <c r="AK25" s="426" t="s">
        <v>42</v>
      </c>
      <c r="AL25" s="426"/>
      <c r="AM25" s="426"/>
      <c r="AN25" s="426"/>
      <c r="AO25" s="426"/>
      <c r="AP25" s="42"/>
      <c r="AQ25" s="45"/>
      <c r="BE25" s="417"/>
    </row>
    <row r="26" spans="2:71" s="2" customFormat="1" ht="14.45" customHeight="1">
      <c r="B26" s="47"/>
      <c r="C26" s="48"/>
      <c r="D26" s="49" t="s">
        <v>43</v>
      </c>
      <c r="E26" s="48"/>
      <c r="F26" s="49" t="s">
        <v>44</v>
      </c>
      <c r="G26" s="48"/>
      <c r="H26" s="48"/>
      <c r="I26" s="48"/>
      <c r="J26" s="48"/>
      <c r="K26" s="48"/>
      <c r="L26" s="409">
        <v>0.21</v>
      </c>
      <c r="M26" s="410"/>
      <c r="N26" s="410"/>
      <c r="O26" s="410"/>
      <c r="P26" s="48"/>
      <c r="Q26" s="48"/>
      <c r="R26" s="48"/>
      <c r="S26" s="48"/>
      <c r="T26" s="48"/>
      <c r="U26" s="48"/>
      <c r="V26" s="48"/>
      <c r="W26" s="411">
        <f>ROUND(AZ51,2)</f>
        <v>0</v>
      </c>
      <c r="X26" s="410"/>
      <c r="Y26" s="410"/>
      <c r="Z26" s="410"/>
      <c r="AA26" s="410"/>
      <c r="AB26" s="410"/>
      <c r="AC26" s="410"/>
      <c r="AD26" s="410"/>
      <c r="AE26" s="410"/>
      <c r="AF26" s="48"/>
      <c r="AG26" s="48"/>
      <c r="AH26" s="48"/>
      <c r="AI26" s="48"/>
      <c r="AJ26" s="48"/>
      <c r="AK26" s="411">
        <f>ROUND(AV51,2)</f>
        <v>0</v>
      </c>
      <c r="AL26" s="410"/>
      <c r="AM26" s="410"/>
      <c r="AN26" s="410"/>
      <c r="AO26" s="410"/>
      <c r="AP26" s="48"/>
      <c r="AQ26" s="50"/>
      <c r="BE26" s="417"/>
    </row>
    <row r="27" spans="2:71" s="2" customFormat="1" ht="14.45" customHeight="1">
      <c r="B27" s="47"/>
      <c r="C27" s="48"/>
      <c r="D27" s="48"/>
      <c r="E27" s="48"/>
      <c r="F27" s="49" t="s">
        <v>45</v>
      </c>
      <c r="G27" s="48"/>
      <c r="H27" s="48"/>
      <c r="I27" s="48"/>
      <c r="J27" s="48"/>
      <c r="K27" s="48"/>
      <c r="L27" s="409">
        <v>0.15</v>
      </c>
      <c r="M27" s="410"/>
      <c r="N27" s="410"/>
      <c r="O27" s="410"/>
      <c r="P27" s="48"/>
      <c r="Q27" s="48"/>
      <c r="R27" s="48"/>
      <c r="S27" s="48"/>
      <c r="T27" s="48"/>
      <c r="U27" s="48"/>
      <c r="V27" s="48"/>
      <c r="W27" s="411">
        <f>ROUND(BA51,2)</f>
        <v>0</v>
      </c>
      <c r="X27" s="410"/>
      <c r="Y27" s="410"/>
      <c r="Z27" s="410"/>
      <c r="AA27" s="410"/>
      <c r="AB27" s="410"/>
      <c r="AC27" s="410"/>
      <c r="AD27" s="410"/>
      <c r="AE27" s="410"/>
      <c r="AF27" s="48"/>
      <c r="AG27" s="48"/>
      <c r="AH27" s="48"/>
      <c r="AI27" s="48"/>
      <c r="AJ27" s="48"/>
      <c r="AK27" s="411">
        <f>ROUND(AW51,2)</f>
        <v>0</v>
      </c>
      <c r="AL27" s="410"/>
      <c r="AM27" s="410"/>
      <c r="AN27" s="410"/>
      <c r="AO27" s="410"/>
      <c r="AP27" s="48"/>
      <c r="AQ27" s="50"/>
      <c r="BE27" s="417"/>
    </row>
    <row r="28" spans="2:71" s="2" customFormat="1" ht="14.45" hidden="1" customHeight="1">
      <c r="B28" s="47"/>
      <c r="C28" s="48"/>
      <c r="D28" s="48"/>
      <c r="E28" s="48"/>
      <c r="F28" s="49" t="s">
        <v>46</v>
      </c>
      <c r="G28" s="48"/>
      <c r="H28" s="48"/>
      <c r="I28" s="48"/>
      <c r="J28" s="48"/>
      <c r="K28" s="48"/>
      <c r="L28" s="409">
        <v>0.21</v>
      </c>
      <c r="M28" s="410"/>
      <c r="N28" s="410"/>
      <c r="O28" s="410"/>
      <c r="P28" s="48"/>
      <c r="Q28" s="48"/>
      <c r="R28" s="48"/>
      <c r="S28" s="48"/>
      <c r="T28" s="48"/>
      <c r="U28" s="48"/>
      <c r="V28" s="48"/>
      <c r="W28" s="411">
        <f>ROUND(BB51,2)</f>
        <v>0</v>
      </c>
      <c r="X28" s="410"/>
      <c r="Y28" s="410"/>
      <c r="Z28" s="410"/>
      <c r="AA28" s="410"/>
      <c r="AB28" s="410"/>
      <c r="AC28" s="410"/>
      <c r="AD28" s="410"/>
      <c r="AE28" s="410"/>
      <c r="AF28" s="48"/>
      <c r="AG28" s="48"/>
      <c r="AH28" s="48"/>
      <c r="AI28" s="48"/>
      <c r="AJ28" s="48"/>
      <c r="AK28" s="411">
        <v>0</v>
      </c>
      <c r="AL28" s="410"/>
      <c r="AM28" s="410"/>
      <c r="AN28" s="410"/>
      <c r="AO28" s="410"/>
      <c r="AP28" s="48"/>
      <c r="AQ28" s="50"/>
      <c r="BE28" s="417"/>
    </row>
    <row r="29" spans="2:71" s="2" customFormat="1" ht="14.45" hidden="1" customHeight="1">
      <c r="B29" s="47"/>
      <c r="C29" s="48"/>
      <c r="D29" s="48"/>
      <c r="E29" s="48"/>
      <c r="F29" s="49" t="s">
        <v>47</v>
      </c>
      <c r="G29" s="48"/>
      <c r="H29" s="48"/>
      <c r="I29" s="48"/>
      <c r="J29" s="48"/>
      <c r="K29" s="48"/>
      <c r="L29" s="409">
        <v>0.15</v>
      </c>
      <c r="M29" s="410"/>
      <c r="N29" s="410"/>
      <c r="O29" s="410"/>
      <c r="P29" s="48"/>
      <c r="Q29" s="48"/>
      <c r="R29" s="48"/>
      <c r="S29" s="48"/>
      <c r="T29" s="48"/>
      <c r="U29" s="48"/>
      <c r="V29" s="48"/>
      <c r="W29" s="411">
        <f>ROUND(BC51,2)</f>
        <v>0</v>
      </c>
      <c r="X29" s="410"/>
      <c r="Y29" s="410"/>
      <c r="Z29" s="410"/>
      <c r="AA29" s="410"/>
      <c r="AB29" s="410"/>
      <c r="AC29" s="410"/>
      <c r="AD29" s="410"/>
      <c r="AE29" s="410"/>
      <c r="AF29" s="48"/>
      <c r="AG29" s="48"/>
      <c r="AH29" s="48"/>
      <c r="AI29" s="48"/>
      <c r="AJ29" s="48"/>
      <c r="AK29" s="411">
        <v>0</v>
      </c>
      <c r="AL29" s="410"/>
      <c r="AM29" s="410"/>
      <c r="AN29" s="410"/>
      <c r="AO29" s="410"/>
      <c r="AP29" s="48"/>
      <c r="AQ29" s="50"/>
      <c r="BE29" s="417"/>
    </row>
    <row r="30" spans="2:71" s="2" customFormat="1" ht="14.45" hidden="1" customHeight="1">
      <c r="B30" s="47"/>
      <c r="C30" s="48"/>
      <c r="D30" s="48"/>
      <c r="E30" s="48"/>
      <c r="F30" s="49" t="s">
        <v>48</v>
      </c>
      <c r="G30" s="48"/>
      <c r="H30" s="48"/>
      <c r="I30" s="48"/>
      <c r="J30" s="48"/>
      <c r="K30" s="48"/>
      <c r="L30" s="409">
        <v>0</v>
      </c>
      <c r="M30" s="410"/>
      <c r="N30" s="410"/>
      <c r="O30" s="410"/>
      <c r="P30" s="48"/>
      <c r="Q30" s="48"/>
      <c r="R30" s="48"/>
      <c r="S30" s="48"/>
      <c r="T30" s="48"/>
      <c r="U30" s="48"/>
      <c r="V30" s="48"/>
      <c r="W30" s="411">
        <f>ROUND(BD51,2)</f>
        <v>0</v>
      </c>
      <c r="X30" s="410"/>
      <c r="Y30" s="410"/>
      <c r="Z30" s="410"/>
      <c r="AA30" s="410"/>
      <c r="AB30" s="410"/>
      <c r="AC30" s="410"/>
      <c r="AD30" s="410"/>
      <c r="AE30" s="410"/>
      <c r="AF30" s="48"/>
      <c r="AG30" s="48"/>
      <c r="AH30" s="48"/>
      <c r="AI30" s="48"/>
      <c r="AJ30" s="48"/>
      <c r="AK30" s="411">
        <v>0</v>
      </c>
      <c r="AL30" s="410"/>
      <c r="AM30" s="410"/>
      <c r="AN30" s="410"/>
      <c r="AO30" s="410"/>
      <c r="AP30" s="48"/>
      <c r="AQ30" s="50"/>
      <c r="BE30" s="417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417"/>
    </row>
    <row r="32" spans="2:71" s="1" customFormat="1" ht="25.9" customHeight="1">
      <c r="B32" s="41"/>
      <c r="C32" s="51"/>
      <c r="D32" s="52" t="s">
        <v>49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50</v>
      </c>
      <c r="U32" s="53"/>
      <c r="V32" s="53"/>
      <c r="W32" s="53"/>
      <c r="X32" s="412" t="s">
        <v>51</v>
      </c>
      <c r="Y32" s="413"/>
      <c r="Z32" s="413"/>
      <c r="AA32" s="413"/>
      <c r="AB32" s="413"/>
      <c r="AC32" s="53"/>
      <c r="AD32" s="53"/>
      <c r="AE32" s="53"/>
      <c r="AF32" s="53"/>
      <c r="AG32" s="53"/>
      <c r="AH32" s="53"/>
      <c r="AI32" s="53"/>
      <c r="AJ32" s="53"/>
      <c r="AK32" s="414">
        <f>SUM(AK23:AK30)</f>
        <v>0</v>
      </c>
      <c r="AL32" s="413"/>
      <c r="AM32" s="413"/>
      <c r="AN32" s="413"/>
      <c r="AO32" s="415"/>
      <c r="AP32" s="51"/>
      <c r="AQ32" s="55"/>
      <c r="BE32" s="417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HEL011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95" t="str">
        <f>K6</f>
        <v>Obchodní akademie Chrudim – Rekonstrukce a vybavení jazykových učeben pro zkvalitnění výuky cizích jazyků</v>
      </c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Chrudim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97" t="str">
        <f>IF(AN8= "","",AN8)</f>
        <v>1. 3. 2018</v>
      </c>
      <c r="AN44" s="397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Obchodní akademie, Tyršovo náměstí 250, Chrudim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33</v>
      </c>
      <c r="AJ46" s="63"/>
      <c r="AK46" s="63"/>
      <c r="AL46" s="63"/>
      <c r="AM46" s="398" t="str">
        <f>IF(E17="","",E17)</f>
        <v>Ing.arch.Jan Heller, Zelená 400/6, Hradec Králové</v>
      </c>
      <c r="AN46" s="398"/>
      <c r="AO46" s="398"/>
      <c r="AP46" s="398"/>
      <c r="AQ46" s="63"/>
      <c r="AR46" s="61"/>
      <c r="AS46" s="399" t="s">
        <v>53</v>
      </c>
      <c r="AT46" s="400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>
      <c r="B47" s="41"/>
      <c r="C47" s="65" t="s">
        <v>31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401"/>
      <c r="AT47" s="402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403"/>
      <c r="AT48" s="404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405" t="s">
        <v>54</v>
      </c>
      <c r="D49" s="406"/>
      <c r="E49" s="406"/>
      <c r="F49" s="406"/>
      <c r="G49" s="406"/>
      <c r="H49" s="79"/>
      <c r="I49" s="407" t="s">
        <v>55</v>
      </c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8" t="s">
        <v>56</v>
      </c>
      <c r="AH49" s="406"/>
      <c r="AI49" s="406"/>
      <c r="AJ49" s="406"/>
      <c r="AK49" s="406"/>
      <c r="AL49" s="406"/>
      <c r="AM49" s="406"/>
      <c r="AN49" s="407" t="s">
        <v>57</v>
      </c>
      <c r="AO49" s="406"/>
      <c r="AP49" s="406"/>
      <c r="AQ49" s="80" t="s">
        <v>58</v>
      </c>
      <c r="AR49" s="61"/>
      <c r="AS49" s="81" t="s">
        <v>59</v>
      </c>
      <c r="AT49" s="82" t="s">
        <v>60</v>
      </c>
      <c r="AU49" s="82" t="s">
        <v>61</v>
      </c>
      <c r="AV49" s="82" t="s">
        <v>62</v>
      </c>
      <c r="AW49" s="82" t="s">
        <v>63</v>
      </c>
      <c r="AX49" s="82" t="s">
        <v>64</v>
      </c>
      <c r="AY49" s="82" t="s">
        <v>65</v>
      </c>
      <c r="AZ49" s="82" t="s">
        <v>66</v>
      </c>
      <c r="BA49" s="82" t="s">
        <v>67</v>
      </c>
      <c r="BB49" s="82" t="s">
        <v>68</v>
      </c>
      <c r="BC49" s="82" t="s">
        <v>69</v>
      </c>
      <c r="BD49" s="83" t="s">
        <v>70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71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93">
        <f>ROUND(AG52,2)</f>
        <v>0</v>
      </c>
      <c r="AH51" s="393"/>
      <c r="AI51" s="393"/>
      <c r="AJ51" s="393"/>
      <c r="AK51" s="393"/>
      <c r="AL51" s="393"/>
      <c r="AM51" s="393"/>
      <c r="AN51" s="394">
        <f>SUM(AG51,AT51)</f>
        <v>0</v>
      </c>
      <c r="AO51" s="394"/>
      <c r="AP51" s="394"/>
      <c r="AQ51" s="89" t="s">
        <v>21</v>
      </c>
      <c r="AR51" s="71"/>
      <c r="AS51" s="90">
        <f>ROUND(AS52,2)</f>
        <v>0</v>
      </c>
      <c r="AT51" s="91">
        <f>ROUND(SUM(AV51:AW51),2)</f>
        <v>0</v>
      </c>
      <c r="AU51" s="92">
        <f>ROUND(AU52,5)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ROUND(AZ52,2)</f>
        <v>0</v>
      </c>
      <c r="BA51" s="91">
        <f>ROUND(BA52,2)</f>
        <v>0</v>
      </c>
      <c r="BB51" s="91">
        <f>ROUND(BB52,2)</f>
        <v>0</v>
      </c>
      <c r="BC51" s="91">
        <f>ROUND(BC52,2)</f>
        <v>0</v>
      </c>
      <c r="BD51" s="93">
        <f>ROUND(BD52,2)</f>
        <v>0</v>
      </c>
      <c r="BS51" s="94" t="s">
        <v>72</v>
      </c>
      <c r="BT51" s="94" t="s">
        <v>73</v>
      </c>
      <c r="BU51" s="95" t="s">
        <v>74</v>
      </c>
      <c r="BV51" s="94" t="s">
        <v>75</v>
      </c>
      <c r="BW51" s="94" t="s">
        <v>7</v>
      </c>
      <c r="BX51" s="94" t="s">
        <v>76</v>
      </c>
      <c r="CL51" s="94" t="s">
        <v>21</v>
      </c>
    </row>
    <row r="52" spans="1:91" s="5" customFormat="1" ht="47.25" customHeight="1">
      <c r="A52" s="96" t="s">
        <v>77</v>
      </c>
      <c r="B52" s="97"/>
      <c r="C52" s="98"/>
      <c r="D52" s="392" t="s">
        <v>78</v>
      </c>
      <c r="E52" s="392"/>
      <c r="F52" s="392"/>
      <c r="G52" s="392"/>
      <c r="H52" s="392"/>
      <c r="I52" s="99"/>
      <c r="J52" s="392" t="s">
        <v>79</v>
      </c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0">
        <f>'HEL011-01 - Rekonstrukce ...'!J27</f>
        <v>0</v>
      </c>
      <c r="AH52" s="391"/>
      <c r="AI52" s="391"/>
      <c r="AJ52" s="391"/>
      <c r="AK52" s="391"/>
      <c r="AL52" s="391"/>
      <c r="AM52" s="391"/>
      <c r="AN52" s="390">
        <f>SUM(AG52,AT52)</f>
        <v>0</v>
      </c>
      <c r="AO52" s="391"/>
      <c r="AP52" s="391"/>
      <c r="AQ52" s="100" t="s">
        <v>80</v>
      </c>
      <c r="AR52" s="101"/>
      <c r="AS52" s="102">
        <v>0</v>
      </c>
      <c r="AT52" s="103">
        <f>ROUND(SUM(AV52:AW52),2)</f>
        <v>0</v>
      </c>
      <c r="AU52" s="104">
        <f>'HEL011-01 - Rekonstrukce ...'!P103</f>
        <v>0</v>
      </c>
      <c r="AV52" s="103">
        <f>'HEL011-01 - Rekonstrukce ...'!J30</f>
        <v>0</v>
      </c>
      <c r="AW52" s="103">
        <f>'HEL011-01 - Rekonstrukce ...'!J31</f>
        <v>0</v>
      </c>
      <c r="AX52" s="103">
        <f>'HEL011-01 - Rekonstrukce ...'!J32</f>
        <v>0</v>
      </c>
      <c r="AY52" s="103">
        <f>'HEL011-01 - Rekonstrukce ...'!J33</f>
        <v>0</v>
      </c>
      <c r="AZ52" s="103">
        <f>'HEL011-01 - Rekonstrukce ...'!F30</f>
        <v>0</v>
      </c>
      <c r="BA52" s="103">
        <f>'HEL011-01 - Rekonstrukce ...'!F31</f>
        <v>0</v>
      </c>
      <c r="BB52" s="103">
        <f>'HEL011-01 - Rekonstrukce ...'!F32</f>
        <v>0</v>
      </c>
      <c r="BC52" s="103">
        <f>'HEL011-01 - Rekonstrukce ...'!F33</f>
        <v>0</v>
      </c>
      <c r="BD52" s="105">
        <f>'HEL011-01 - Rekonstrukce ...'!F34</f>
        <v>0</v>
      </c>
      <c r="BT52" s="106" t="s">
        <v>81</v>
      </c>
      <c r="BV52" s="106" t="s">
        <v>75</v>
      </c>
      <c r="BW52" s="106" t="s">
        <v>82</v>
      </c>
      <c r="BX52" s="106" t="s">
        <v>7</v>
      </c>
      <c r="CL52" s="106" t="s">
        <v>21</v>
      </c>
      <c r="CM52" s="106" t="s">
        <v>83</v>
      </c>
    </row>
    <row r="53" spans="1:91" s="1" customFormat="1" ht="30" customHeight="1">
      <c r="B53" s="4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1"/>
    </row>
    <row r="54" spans="1:91" s="1" customFormat="1" ht="6.9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61"/>
    </row>
  </sheetData>
  <sheetProtection algorithmName="SHA-512" hashValue="ywTreCZEC+UM+jHw254h9VScuw2sUjLAhjoEXy231JkIwAMT4BhJtEj11vn2eagsBx22jBohHrQrRx0kAEXA+g==" saltValue="Ig6YoiiSwCVyDmmBMPVwYeVnkmUcSvKzxtOXiiK02G0Jlj4rcOF6iBUwOtGGhGK/FC4LVOEYo70yFwQfx8A0aQ==" spinCount="100000" sheet="1" objects="1" scenarios="1" formatColumns="0" formatRows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HEL011-01 - Rekonstrukce ...'!C2" display="/" xr:uid="{00000000-0004-0000-0000-000002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90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8"/>
      <c r="C1" s="108"/>
      <c r="D1" s="109" t="s">
        <v>1</v>
      </c>
      <c r="E1" s="108"/>
      <c r="F1" s="110" t="s">
        <v>84</v>
      </c>
      <c r="G1" s="431" t="s">
        <v>85</v>
      </c>
      <c r="H1" s="431"/>
      <c r="I1" s="111"/>
      <c r="J1" s="110" t="s">
        <v>86</v>
      </c>
      <c r="K1" s="109" t="s">
        <v>87</v>
      </c>
      <c r="L1" s="110" t="s">
        <v>88</v>
      </c>
      <c r="M1" s="110"/>
      <c r="N1" s="110"/>
      <c r="O1" s="110"/>
      <c r="P1" s="110"/>
      <c r="Q1" s="110"/>
      <c r="R1" s="110"/>
      <c r="S1" s="110"/>
      <c r="T1" s="11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AT2" s="24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2"/>
      <c r="J3" s="26"/>
      <c r="K3" s="27"/>
      <c r="AT3" s="24" t="s">
        <v>83</v>
      </c>
    </row>
    <row r="4" spans="1:70" ht="36.950000000000003" customHeight="1">
      <c r="B4" s="28"/>
      <c r="C4" s="29"/>
      <c r="D4" s="30" t="s">
        <v>89</v>
      </c>
      <c r="E4" s="29"/>
      <c r="F4" s="29"/>
      <c r="G4" s="29"/>
      <c r="H4" s="29"/>
      <c r="I4" s="113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3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3"/>
      <c r="J6" s="29"/>
      <c r="K6" s="31"/>
    </row>
    <row r="7" spans="1:70" ht="16.5" customHeight="1">
      <c r="B7" s="28"/>
      <c r="C7" s="29"/>
      <c r="D7" s="29"/>
      <c r="E7" s="432" t="str">
        <f>'Rekapitulace stavby'!K6</f>
        <v>Obchodní akademie Chrudim – Rekonstrukce a vybavení jazykových učeben pro zkvalitnění výuky cizích jazyků</v>
      </c>
      <c r="F7" s="433"/>
      <c r="G7" s="433"/>
      <c r="H7" s="433"/>
      <c r="I7" s="113"/>
      <c r="J7" s="29"/>
      <c r="K7" s="31"/>
    </row>
    <row r="8" spans="1:70" s="1" customFormat="1" ht="15">
      <c r="B8" s="41"/>
      <c r="C8" s="42"/>
      <c r="D8" s="37" t="s">
        <v>90</v>
      </c>
      <c r="E8" s="42"/>
      <c r="F8" s="42"/>
      <c r="G8" s="42"/>
      <c r="H8" s="42"/>
      <c r="I8" s="114"/>
      <c r="J8" s="42"/>
      <c r="K8" s="45"/>
    </row>
    <row r="9" spans="1:70" s="1" customFormat="1" ht="36.950000000000003" customHeight="1">
      <c r="B9" s="41"/>
      <c r="C9" s="42"/>
      <c r="D9" s="42"/>
      <c r="E9" s="434" t="s">
        <v>91</v>
      </c>
      <c r="F9" s="435"/>
      <c r="G9" s="435"/>
      <c r="H9" s="435"/>
      <c r="I9" s="114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4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5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5" t="s">
        <v>25</v>
      </c>
      <c r="J12" s="116" t="str">
        <f>'Rekapitulace stavby'!AN8</f>
        <v>1. 3. 2018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4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5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5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4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5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5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4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5" t="s">
        <v>28</v>
      </c>
      <c r="J20" s="35" t="s">
        <v>34</v>
      </c>
      <c r="K20" s="45"/>
    </row>
    <row r="21" spans="2:11" s="1" customFormat="1" ht="18" customHeight="1">
      <c r="B21" s="41"/>
      <c r="C21" s="42"/>
      <c r="D21" s="42"/>
      <c r="E21" s="35" t="s">
        <v>35</v>
      </c>
      <c r="F21" s="42"/>
      <c r="G21" s="42"/>
      <c r="H21" s="42"/>
      <c r="I21" s="115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4"/>
      <c r="J22" s="42"/>
      <c r="K22" s="45"/>
    </row>
    <row r="23" spans="2:11" s="1" customFormat="1" ht="14.45" customHeight="1">
      <c r="B23" s="41"/>
      <c r="C23" s="42"/>
      <c r="D23" s="37" t="s">
        <v>37</v>
      </c>
      <c r="E23" s="42"/>
      <c r="F23" s="42"/>
      <c r="G23" s="42"/>
      <c r="H23" s="42"/>
      <c r="I23" s="114"/>
      <c r="J23" s="42"/>
      <c r="K23" s="45"/>
    </row>
    <row r="24" spans="2:11" s="6" customFormat="1" ht="16.5" customHeight="1">
      <c r="B24" s="117"/>
      <c r="C24" s="118"/>
      <c r="D24" s="118"/>
      <c r="E24" s="423" t="s">
        <v>21</v>
      </c>
      <c r="F24" s="423"/>
      <c r="G24" s="423"/>
      <c r="H24" s="423"/>
      <c r="I24" s="119"/>
      <c r="J24" s="118"/>
      <c r="K24" s="120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4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1"/>
      <c r="J26" s="85"/>
      <c r="K26" s="122"/>
    </row>
    <row r="27" spans="2:11" s="1" customFormat="1" ht="25.35" customHeight="1">
      <c r="B27" s="41"/>
      <c r="C27" s="42"/>
      <c r="D27" s="123" t="s">
        <v>39</v>
      </c>
      <c r="E27" s="42"/>
      <c r="F27" s="42"/>
      <c r="G27" s="42"/>
      <c r="H27" s="42"/>
      <c r="I27" s="114"/>
      <c r="J27" s="124">
        <f>ROUND(J103,2)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1"/>
      <c r="J28" s="85"/>
      <c r="K28" s="122"/>
    </row>
    <row r="29" spans="2:11" s="1" customFormat="1" ht="14.45" customHeight="1">
      <c r="B29" s="41"/>
      <c r="C29" s="42"/>
      <c r="D29" s="42"/>
      <c r="E29" s="42"/>
      <c r="F29" s="46" t="s">
        <v>41</v>
      </c>
      <c r="G29" s="42"/>
      <c r="H29" s="42"/>
      <c r="I29" s="125" t="s">
        <v>40</v>
      </c>
      <c r="J29" s="46" t="s">
        <v>42</v>
      </c>
      <c r="K29" s="45"/>
    </row>
    <row r="30" spans="2:11" s="1" customFormat="1" ht="14.45" customHeight="1">
      <c r="B30" s="41"/>
      <c r="C30" s="42"/>
      <c r="D30" s="49" t="s">
        <v>43</v>
      </c>
      <c r="E30" s="49" t="s">
        <v>44</v>
      </c>
      <c r="F30" s="126">
        <f>ROUND(SUM(BE103:BE904), 2)</f>
        <v>0</v>
      </c>
      <c r="G30" s="42"/>
      <c r="H30" s="42"/>
      <c r="I30" s="127">
        <v>0.21</v>
      </c>
      <c r="J30" s="126">
        <f>ROUND(ROUND((SUM(BE103:BE904)),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45</v>
      </c>
      <c r="F31" s="126">
        <f>ROUND(SUM(BF103:BF904), 2)</f>
        <v>0</v>
      </c>
      <c r="G31" s="42"/>
      <c r="H31" s="42"/>
      <c r="I31" s="127">
        <v>0.15</v>
      </c>
      <c r="J31" s="126">
        <f>ROUND(ROUND((SUM(BF103:BF904)),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46</v>
      </c>
      <c r="F32" s="126">
        <f>ROUND(SUM(BG103:BG904), 2)</f>
        <v>0</v>
      </c>
      <c r="G32" s="42"/>
      <c r="H32" s="42"/>
      <c r="I32" s="127">
        <v>0.21</v>
      </c>
      <c r="J32" s="126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47</v>
      </c>
      <c r="F33" s="126">
        <f>ROUND(SUM(BH103:BH904), 2)</f>
        <v>0</v>
      </c>
      <c r="G33" s="42"/>
      <c r="H33" s="42"/>
      <c r="I33" s="127">
        <v>0.15</v>
      </c>
      <c r="J33" s="126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48</v>
      </c>
      <c r="F34" s="126">
        <f>ROUND(SUM(BI103:BI904), 2)</f>
        <v>0</v>
      </c>
      <c r="G34" s="42"/>
      <c r="H34" s="42"/>
      <c r="I34" s="127">
        <v>0</v>
      </c>
      <c r="J34" s="126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4"/>
      <c r="J35" s="42"/>
      <c r="K35" s="45"/>
    </row>
    <row r="36" spans="2:11" s="1" customFormat="1" ht="25.35" customHeight="1">
      <c r="B36" s="41"/>
      <c r="C36" s="128"/>
      <c r="D36" s="129" t="s">
        <v>49</v>
      </c>
      <c r="E36" s="79"/>
      <c r="F36" s="79"/>
      <c r="G36" s="130" t="s">
        <v>50</v>
      </c>
      <c r="H36" s="131" t="s">
        <v>51</v>
      </c>
      <c r="I36" s="132"/>
      <c r="J36" s="133">
        <f>SUM(J27:J34)</f>
        <v>0</v>
      </c>
      <c r="K36" s="134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5"/>
      <c r="J37" s="57"/>
      <c r="K37" s="58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41"/>
      <c r="C42" s="30" t="s">
        <v>92</v>
      </c>
      <c r="D42" s="42"/>
      <c r="E42" s="42"/>
      <c r="F42" s="42"/>
      <c r="G42" s="42"/>
      <c r="H42" s="42"/>
      <c r="I42" s="114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4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4"/>
      <c r="J44" s="42"/>
      <c r="K44" s="45"/>
    </row>
    <row r="45" spans="2:11" s="1" customFormat="1" ht="16.5" customHeight="1">
      <c r="B45" s="41"/>
      <c r="C45" s="42"/>
      <c r="D45" s="42"/>
      <c r="E45" s="432" t="str">
        <f>E7</f>
        <v>Obchodní akademie Chrudim – Rekonstrukce a vybavení jazykových učeben pro zkvalitnění výuky cizích jazyků</v>
      </c>
      <c r="F45" s="433"/>
      <c r="G45" s="433"/>
      <c r="H45" s="433"/>
      <c r="I45" s="114"/>
      <c r="J45" s="42"/>
      <c r="K45" s="45"/>
    </row>
    <row r="46" spans="2:11" s="1" customFormat="1" ht="14.45" customHeight="1">
      <c r="B46" s="41"/>
      <c r="C46" s="37" t="s">
        <v>90</v>
      </c>
      <c r="D46" s="42"/>
      <c r="E46" s="42"/>
      <c r="F46" s="42"/>
      <c r="G46" s="42"/>
      <c r="H46" s="42"/>
      <c r="I46" s="114"/>
      <c r="J46" s="42"/>
      <c r="K46" s="45"/>
    </row>
    <row r="47" spans="2:11" s="1" customFormat="1" ht="17.25" customHeight="1">
      <c r="B47" s="41"/>
      <c r="C47" s="42"/>
      <c r="D47" s="42"/>
      <c r="E47" s="434" t="str">
        <f>E9</f>
        <v>HEL011-01 - Rekonstrukce a vybavení jazykových učeben pro zkvalitnění výuky cizích jazyků</v>
      </c>
      <c r="F47" s="435"/>
      <c r="G47" s="435"/>
      <c r="H47" s="435"/>
      <c r="I47" s="114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4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Chrudim</v>
      </c>
      <c r="G49" s="42"/>
      <c r="H49" s="42"/>
      <c r="I49" s="115" t="s">
        <v>25</v>
      </c>
      <c r="J49" s="116" t="str">
        <f>IF(J12="","",J12)</f>
        <v>1. 3. 2018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4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>Obchodní akademie, Tyršovo náměstí 250, Chrudim</v>
      </c>
      <c r="G51" s="42"/>
      <c r="H51" s="42"/>
      <c r="I51" s="115" t="s">
        <v>33</v>
      </c>
      <c r="J51" s="423" t="str">
        <f>E21</f>
        <v>Ing.arch.Jan Heller, Zelená 400/6, Hradec Králové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4"/>
      <c r="J52" s="427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4"/>
      <c r="J53" s="42"/>
      <c r="K53" s="45"/>
    </row>
    <row r="54" spans="2:47" s="1" customFormat="1" ht="29.25" customHeight="1">
      <c r="B54" s="41"/>
      <c r="C54" s="140" t="s">
        <v>93</v>
      </c>
      <c r="D54" s="128"/>
      <c r="E54" s="128"/>
      <c r="F54" s="128"/>
      <c r="G54" s="128"/>
      <c r="H54" s="128"/>
      <c r="I54" s="141"/>
      <c r="J54" s="142" t="s">
        <v>94</v>
      </c>
      <c r="K54" s="14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4"/>
      <c r="J55" s="42"/>
      <c r="K55" s="45"/>
    </row>
    <row r="56" spans="2:47" s="1" customFormat="1" ht="29.25" customHeight="1">
      <c r="B56" s="41"/>
      <c r="C56" s="144" t="s">
        <v>95</v>
      </c>
      <c r="D56" s="42"/>
      <c r="E56" s="42"/>
      <c r="F56" s="42"/>
      <c r="G56" s="42"/>
      <c r="H56" s="42"/>
      <c r="I56" s="114"/>
      <c r="J56" s="124">
        <f>J103</f>
        <v>0</v>
      </c>
      <c r="K56" s="45"/>
      <c r="AU56" s="24" t="s">
        <v>96</v>
      </c>
    </row>
    <row r="57" spans="2:47" s="7" customFormat="1" ht="24.95" customHeight="1">
      <c r="B57" s="145"/>
      <c r="C57" s="146"/>
      <c r="D57" s="147" t="s">
        <v>97</v>
      </c>
      <c r="E57" s="148"/>
      <c r="F57" s="148"/>
      <c r="G57" s="148"/>
      <c r="H57" s="148"/>
      <c r="I57" s="149"/>
      <c r="J57" s="150">
        <f>J104</f>
        <v>0</v>
      </c>
      <c r="K57" s="151"/>
    </row>
    <row r="58" spans="2:47" s="8" customFormat="1" ht="19.899999999999999" customHeight="1">
      <c r="B58" s="152"/>
      <c r="C58" s="153"/>
      <c r="D58" s="154" t="s">
        <v>98</v>
      </c>
      <c r="E58" s="155"/>
      <c r="F58" s="155"/>
      <c r="G58" s="155"/>
      <c r="H58" s="155"/>
      <c r="I58" s="156"/>
      <c r="J58" s="157">
        <f>J105</f>
        <v>0</v>
      </c>
      <c r="K58" s="158"/>
    </row>
    <row r="59" spans="2:47" s="8" customFormat="1" ht="19.899999999999999" customHeight="1">
      <c r="B59" s="152"/>
      <c r="C59" s="153"/>
      <c r="D59" s="154" t="s">
        <v>99</v>
      </c>
      <c r="E59" s="155"/>
      <c r="F59" s="155"/>
      <c r="G59" s="155"/>
      <c r="H59" s="155"/>
      <c r="I59" s="156"/>
      <c r="J59" s="157">
        <f>J107</f>
        <v>0</v>
      </c>
      <c r="K59" s="158"/>
    </row>
    <row r="60" spans="2:47" s="8" customFormat="1" ht="19.899999999999999" customHeight="1">
      <c r="B60" s="152"/>
      <c r="C60" s="153"/>
      <c r="D60" s="154" t="s">
        <v>100</v>
      </c>
      <c r="E60" s="155"/>
      <c r="F60" s="155"/>
      <c r="G60" s="155"/>
      <c r="H60" s="155"/>
      <c r="I60" s="156"/>
      <c r="J60" s="157">
        <f>J202</f>
        <v>0</v>
      </c>
      <c r="K60" s="158"/>
    </row>
    <row r="61" spans="2:47" s="8" customFormat="1" ht="19.899999999999999" customHeight="1">
      <c r="B61" s="152"/>
      <c r="C61" s="153"/>
      <c r="D61" s="154" t="s">
        <v>101</v>
      </c>
      <c r="E61" s="155"/>
      <c r="F61" s="155"/>
      <c r="G61" s="155"/>
      <c r="H61" s="155"/>
      <c r="I61" s="156"/>
      <c r="J61" s="157">
        <f>J270</f>
        <v>0</v>
      </c>
      <c r="K61" s="158"/>
    </row>
    <row r="62" spans="2:47" s="8" customFormat="1" ht="19.899999999999999" customHeight="1">
      <c r="B62" s="152"/>
      <c r="C62" s="153"/>
      <c r="D62" s="154" t="s">
        <v>102</v>
      </c>
      <c r="E62" s="155"/>
      <c r="F62" s="155"/>
      <c r="G62" s="155"/>
      <c r="H62" s="155"/>
      <c r="I62" s="156"/>
      <c r="J62" s="157">
        <f>J295</f>
        <v>0</v>
      </c>
      <c r="K62" s="158"/>
    </row>
    <row r="63" spans="2:47" s="7" customFormat="1" ht="24.95" customHeight="1">
      <c r="B63" s="145"/>
      <c r="C63" s="146"/>
      <c r="D63" s="147" t="s">
        <v>103</v>
      </c>
      <c r="E63" s="148"/>
      <c r="F63" s="148"/>
      <c r="G63" s="148"/>
      <c r="H63" s="148"/>
      <c r="I63" s="149"/>
      <c r="J63" s="150">
        <f>J297</f>
        <v>0</v>
      </c>
      <c r="K63" s="151"/>
    </row>
    <row r="64" spans="2:47" s="8" customFormat="1" ht="19.899999999999999" customHeight="1">
      <c r="B64" s="152"/>
      <c r="C64" s="153"/>
      <c r="D64" s="154" t="s">
        <v>104</v>
      </c>
      <c r="E64" s="155"/>
      <c r="F64" s="155"/>
      <c r="G64" s="155"/>
      <c r="H64" s="155"/>
      <c r="I64" s="156"/>
      <c r="J64" s="157">
        <f>J298</f>
        <v>0</v>
      </c>
      <c r="K64" s="158"/>
    </row>
    <row r="65" spans="2:11" s="8" customFormat="1" ht="19.899999999999999" customHeight="1">
      <c r="B65" s="152"/>
      <c r="C65" s="153"/>
      <c r="D65" s="154" t="s">
        <v>105</v>
      </c>
      <c r="E65" s="155"/>
      <c r="F65" s="155"/>
      <c r="G65" s="155"/>
      <c r="H65" s="155"/>
      <c r="I65" s="156"/>
      <c r="J65" s="157">
        <f>J312</f>
        <v>0</v>
      </c>
      <c r="K65" s="158"/>
    </row>
    <row r="66" spans="2:11" s="8" customFormat="1" ht="19.899999999999999" customHeight="1">
      <c r="B66" s="152"/>
      <c r="C66" s="153"/>
      <c r="D66" s="154" t="s">
        <v>106</v>
      </c>
      <c r="E66" s="155"/>
      <c r="F66" s="155"/>
      <c r="G66" s="155"/>
      <c r="H66" s="155"/>
      <c r="I66" s="156"/>
      <c r="J66" s="157">
        <f>J319</f>
        <v>0</v>
      </c>
      <c r="K66" s="158"/>
    </row>
    <row r="67" spans="2:11" s="8" customFormat="1" ht="19.899999999999999" customHeight="1">
      <c r="B67" s="152"/>
      <c r="C67" s="153"/>
      <c r="D67" s="154" t="s">
        <v>107</v>
      </c>
      <c r="E67" s="155"/>
      <c r="F67" s="155"/>
      <c r="G67" s="155"/>
      <c r="H67" s="155"/>
      <c r="I67" s="156"/>
      <c r="J67" s="157">
        <f>J330</f>
        <v>0</v>
      </c>
      <c r="K67" s="158"/>
    </row>
    <row r="68" spans="2:11" s="8" customFormat="1" ht="19.899999999999999" customHeight="1">
      <c r="B68" s="152"/>
      <c r="C68" s="153"/>
      <c r="D68" s="154" t="s">
        <v>108</v>
      </c>
      <c r="E68" s="155"/>
      <c r="F68" s="155"/>
      <c r="G68" s="155"/>
      <c r="H68" s="155"/>
      <c r="I68" s="156"/>
      <c r="J68" s="157">
        <f>J340</f>
        <v>0</v>
      </c>
      <c r="K68" s="158"/>
    </row>
    <row r="69" spans="2:11" s="8" customFormat="1" ht="19.899999999999999" customHeight="1">
      <c r="B69" s="152"/>
      <c r="C69" s="153"/>
      <c r="D69" s="154" t="s">
        <v>109</v>
      </c>
      <c r="E69" s="155"/>
      <c r="F69" s="155"/>
      <c r="G69" s="155"/>
      <c r="H69" s="155"/>
      <c r="I69" s="156"/>
      <c r="J69" s="157">
        <f>J350</f>
        <v>0</v>
      </c>
      <c r="K69" s="158"/>
    </row>
    <row r="70" spans="2:11" s="8" customFormat="1" ht="19.899999999999999" customHeight="1">
      <c r="B70" s="152"/>
      <c r="C70" s="153"/>
      <c r="D70" s="154" t="s">
        <v>110</v>
      </c>
      <c r="E70" s="155"/>
      <c r="F70" s="155"/>
      <c r="G70" s="155"/>
      <c r="H70" s="155"/>
      <c r="I70" s="156"/>
      <c r="J70" s="157">
        <f>J418</f>
        <v>0</v>
      </c>
      <c r="K70" s="158"/>
    </row>
    <row r="71" spans="2:11" s="8" customFormat="1" ht="19.899999999999999" customHeight="1">
      <c r="B71" s="152"/>
      <c r="C71" s="153"/>
      <c r="D71" s="154" t="s">
        <v>111</v>
      </c>
      <c r="E71" s="155"/>
      <c r="F71" s="155"/>
      <c r="G71" s="155"/>
      <c r="H71" s="155"/>
      <c r="I71" s="156"/>
      <c r="J71" s="157">
        <f>J421</f>
        <v>0</v>
      </c>
      <c r="K71" s="158"/>
    </row>
    <row r="72" spans="2:11" s="8" customFormat="1" ht="19.899999999999999" customHeight="1">
      <c r="B72" s="152"/>
      <c r="C72" s="153"/>
      <c r="D72" s="154" t="s">
        <v>112</v>
      </c>
      <c r="E72" s="155"/>
      <c r="F72" s="155"/>
      <c r="G72" s="155"/>
      <c r="H72" s="155"/>
      <c r="I72" s="156"/>
      <c r="J72" s="157">
        <f>J536</f>
        <v>0</v>
      </c>
      <c r="K72" s="158"/>
    </row>
    <row r="73" spans="2:11" s="8" customFormat="1" ht="19.899999999999999" customHeight="1">
      <c r="B73" s="152"/>
      <c r="C73" s="153"/>
      <c r="D73" s="154" t="s">
        <v>113</v>
      </c>
      <c r="E73" s="155"/>
      <c r="F73" s="155"/>
      <c r="G73" s="155"/>
      <c r="H73" s="155"/>
      <c r="I73" s="156"/>
      <c r="J73" s="157">
        <f>J593</f>
        <v>0</v>
      </c>
      <c r="K73" s="158"/>
    </row>
    <row r="74" spans="2:11" s="8" customFormat="1" ht="19.899999999999999" customHeight="1">
      <c r="B74" s="152"/>
      <c r="C74" s="153"/>
      <c r="D74" s="154" t="s">
        <v>114</v>
      </c>
      <c r="E74" s="155"/>
      <c r="F74" s="155"/>
      <c r="G74" s="155"/>
      <c r="H74" s="155"/>
      <c r="I74" s="156"/>
      <c r="J74" s="157">
        <f>J634</f>
        <v>0</v>
      </c>
      <c r="K74" s="158"/>
    </row>
    <row r="75" spans="2:11" s="8" customFormat="1" ht="19.899999999999999" customHeight="1">
      <c r="B75" s="152"/>
      <c r="C75" s="153"/>
      <c r="D75" s="154" t="s">
        <v>115</v>
      </c>
      <c r="E75" s="155"/>
      <c r="F75" s="155"/>
      <c r="G75" s="155"/>
      <c r="H75" s="155"/>
      <c r="I75" s="156"/>
      <c r="J75" s="157">
        <f>J683</f>
        <v>0</v>
      </c>
      <c r="K75" s="158"/>
    </row>
    <row r="76" spans="2:11" s="8" customFormat="1" ht="19.899999999999999" customHeight="1">
      <c r="B76" s="152"/>
      <c r="C76" s="153"/>
      <c r="D76" s="154" t="s">
        <v>116</v>
      </c>
      <c r="E76" s="155"/>
      <c r="F76" s="155"/>
      <c r="G76" s="155"/>
      <c r="H76" s="155"/>
      <c r="I76" s="156"/>
      <c r="J76" s="157">
        <f>J801</f>
        <v>0</v>
      </c>
      <c r="K76" s="158"/>
    </row>
    <row r="77" spans="2:11" s="8" customFormat="1" ht="19.899999999999999" customHeight="1">
      <c r="B77" s="152"/>
      <c r="C77" s="153"/>
      <c r="D77" s="154" t="s">
        <v>117</v>
      </c>
      <c r="E77" s="155"/>
      <c r="F77" s="155"/>
      <c r="G77" s="155"/>
      <c r="H77" s="155"/>
      <c r="I77" s="156"/>
      <c r="J77" s="157">
        <f>J822</f>
        <v>0</v>
      </c>
      <c r="K77" s="158"/>
    </row>
    <row r="78" spans="2:11" s="8" customFormat="1" ht="19.899999999999999" customHeight="1">
      <c r="B78" s="152"/>
      <c r="C78" s="153"/>
      <c r="D78" s="154" t="s">
        <v>118</v>
      </c>
      <c r="E78" s="155"/>
      <c r="F78" s="155"/>
      <c r="G78" s="155"/>
      <c r="H78" s="155"/>
      <c r="I78" s="156"/>
      <c r="J78" s="157">
        <f>J838</f>
        <v>0</v>
      </c>
      <c r="K78" s="158"/>
    </row>
    <row r="79" spans="2:11" s="8" customFormat="1" ht="19.899999999999999" customHeight="1">
      <c r="B79" s="152"/>
      <c r="C79" s="153"/>
      <c r="D79" s="154" t="s">
        <v>119</v>
      </c>
      <c r="E79" s="155"/>
      <c r="F79" s="155"/>
      <c r="G79" s="155"/>
      <c r="H79" s="155"/>
      <c r="I79" s="156"/>
      <c r="J79" s="157">
        <f>J892</f>
        <v>0</v>
      </c>
      <c r="K79" s="158"/>
    </row>
    <row r="80" spans="2:11" s="7" customFormat="1" ht="24.95" customHeight="1">
      <c r="B80" s="145"/>
      <c r="C80" s="146"/>
      <c r="D80" s="147" t="s">
        <v>120</v>
      </c>
      <c r="E80" s="148"/>
      <c r="F80" s="148"/>
      <c r="G80" s="148"/>
      <c r="H80" s="148"/>
      <c r="I80" s="149"/>
      <c r="J80" s="150">
        <f>J897</f>
        <v>0</v>
      </c>
      <c r="K80" s="151"/>
    </row>
    <row r="81" spans="2:12" s="8" customFormat="1" ht="19.899999999999999" customHeight="1">
      <c r="B81" s="152"/>
      <c r="C81" s="153"/>
      <c r="D81" s="154" t="s">
        <v>121</v>
      </c>
      <c r="E81" s="155"/>
      <c r="F81" s="155"/>
      <c r="G81" s="155"/>
      <c r="H81" s="155"/>
      <c r="I81" s="156"/>
      <c r="J81" s="157">
        <f>J898</f>
        <v>0</v>
      </c>
      <c r="K81" s="158"/>
    </row>
    <row r="82" spans="2:12" s="8" customFormat="1" ht="19.899999999999999" customHeight="1">
      <c r="B82" s="152"/>
      <c r="C82" s="153"/>
      <c r="D82" s="154" t="s">
        <v>122</v>
      </c>
      <c r="E82" s="155"/>
      <c r="F82" s="155"/>
      <c r="G82" s="155"/>
      <c r="H82" s="155"/>
      <c r="I82" s="156"/>
      <c r="J82" s="157">
        <f>J900</f>
        <v>0</v>
      </c>
      <c r="K82" s="158"/>
    </row>
    <row r="83" spans="2:12" s="8" customFormat="1" ht="19.899999999999999" customHeight="1">
      <c r="B83" s="152"/>
      <c r="C83" s="153"/>
      <c r="D83" s="154" t="s">
        <v>123</v>
      </c>
      <c r="E83" s="155"/>
      <c r="F83" s="155"/>
      <c r="G83" s="155"/>
      <c r="H83" s="155"/>
      <c r="I83" s="156"/>
      <c r="J83" s="157">
        <f>J903</f>
        <v>0</v>
      </c>
      <c r="K83" s="158"/>
    </row>
    <row r="84" spans="2:12" s="1" customFormat="1" ht="21.75" customHeight="1">
      <c r="B84" s="41"/>
      <c r="C84" s="42"/>
      <c r="D84" s="42"/>
      <c r="E84" s="42"/>
      <c r="F84" s="42"/>
      <c r="G84" s="42"/>
      <c r="H84" s="42"/>
      <c r="I84" s="114"/>
      <c r="J84" s="42"/>
      <c r="K84" s="45"/>
    </row>
    <row r="85" spans="2:12" s="1" customFormat="1" ht="6.95" customHeight="1">
      <c r="B85" s="56"/>
      <c r="C85" s="57"/>
      <c r="D85" s="57"/>
      <c r="E85" s="57"/>
      <c r="F85" s="57"/>
      <c r="G85" s="57"/>
      <c r="H85" s="57"/>
      <c r="I85" s="135"/>
      <c r="J85" s="57"/>
      <c r="K85" s="58"/>
    </row>
    <row r="89" spans="2:12" s="1" customFormat="1" ht="6.95" customHeight="1">
      <c r="B89" s="59"/>
      <c r="C89" s="60"/>
      <c r="D89" s="60"/>
      <c r="E89" s="60"/>
      <c r="F89" s="60"/>
      <c r="G89" s="60"/>
      <c r="H89" s="60"/>
      <c r="I89" s="138"/>
      <c r="J89" s="60"/>
      <c r="K89" s="60"/>
      <c r="L89" s="61"/>
    </row>
    <row r="90" spans="2:12" s="1" customFormat="1" ht="36.950000000000003" customHeight="1">
      <c r="B90" s="41"/>
      <c r="C90" s="62" t="s">
        <v>124</v>
      </c>
      <c r="D90" s="63"/>
      <c r="E90" s="63"/>
      <c r="F90" s="63"/>
      <c r="G90" s="63"/>
      <c r="H90" s="63"/>
      <c r="I90" s="159"/>
      <c r="J90" s="63"/>
      <c r="K90" s="63"/>
      <c r="L90" s="61"/>
    </row>
    <row r="91" spans="2:12" s="1" customFormat="1" ht="6.95" customHeight="1">
      <c r="B91" s="41"/>
      <c r="C91" s="63"/>
      <c r="D91" s="63"/>
      <c r="E91" s="63"/>
      <c r="F91" s="63"/>
      <c r="G91" s="63"/>
      <c r="H91" s="63"/>
      <c r="I91" s="159"/>
      <c r="J91" s="63"/>
      <c r="K91" s="63"/>
      <c r="L91" s="61"/>
    </row>
    <row r="92" spans="2:12" s="1" customFormat="1" ht="14.45" customHeight="1">
      <c r="B92" s="41"/>
      <c r="C92" s="65" t="s">
        <v>18</v>
      </c>
      <c r="D92" s="63"/>
      <c r="E92" s="63"/>
      <c r="F92" s="63"/>
      <c r="G92" s="63"/>
      <c r="H92" s="63"/>
      <c r="I92" s="159"/>
      <c r="J92" s="63"/>
      <c r="K92" s="63"/>
      <c r="L92" s="61"/>
    </row>
    <row r="93" spans="2:12" s="1" customFormat="1" ht="16.5" customHeight="1">
      <c r="B93" s="41"/>
      <c r="C93" s="63"/>
      <c r="D93" s="63"/>
      <c r="E93" s="428" t="str">
        <f>E7</f>
        <v>Obchodní akademie Chrudim – Rekonstrukce a vybavení jazykových učeben pro zkvalitnění výuky cizích jazyků</v>
      </c>
      <c r="F93" s="429"/>
      <c r="G93" s="429"/>
      <c r="H93" s="429"/>
      <c r="I93" s="159"/>
      <c r="J93" s="63"/>
      <c r="K93" s="63"/>
      <c r="L93" s="61"/>
    </row>
    <row r="94" spans="2:12" s="1" customFormat="1" ht="14.45" customHeight="1">
      <c r="B94" s="41"/>
      <c r="C94" s="65" t="s">
        <v>90</v>
      </c>
      <c r="D94" s="63"/>
      <c r="E94" s="63"/>
      <c r="F94" s="63"/>
      <c r="G94" s="63"/>
      <c r="H94" s="63"/>
      <c r="I94" s="159"/>
      <c r="J94" s="63"/>
      <c r="K94" s="63"/>
      <c r="L94" s="61"/>
    </row>
    <row r="95" spans="2:12" s="1" customFormat="1" ht="17.25" customHeight="1">
      <c r="B95" s="41"/>
      <c r="C95" s="63"/>
      <c r="D95" s="63"/>
      <c r="E95" s="395" t="str">
        <f>E9</f>
        <v>HEL011-01 - Rekonstrukce a vybavení jazykových učeben pro zkvalitnění výuky cizích jazyků</v>
      </c>
      <c r="F95" s="430"/>
      <c r="G95" s="430"/>
      <c r="H95" s="430"/>
      <c r="I95" s="159"/>
      <c r="J95" s="63"/>
      <c r="K95" s="63"/>
      <c r="L95" s="61"/>
    </row>
    <row r="96" spans="2:12" s="1" customFormat="1" ht="6.95" customHeight="1">
      <c r="B96" s="41"/>
      <c r="C96" s="63"/>
      <c r="D96" s="63"/>
      <c r="E96" s="63"/>
      <c r="F96" s="63"/>
      <c r="G96" s="63"/>
      <c r="H96" s="63"/>
      <c r="I96" s="159"/>
      <c r="J96" s="63"/>
      <c r="K96" s="63"/>
      <c r="L96" s="61"/>
    </row>
    <row r="97" spans="2:65" s="1" customFormat="1" ht="18" customHeight="1">
      <c r="B97" s="41"/>
      <c r="C97" s="65" t="s">
        <v>23</v>
      </c>
      <c r="D97" s="63"/>
      <c r="E97" s="63"/>
      <c r="F97" s="160" t="str">
        <f>F12</f>
        <v>Chrudim</v>
      </c>
      <c r="G97" s="63"/>
      <c r="H97" s="63"/>
      <c r="I97" s="161" t="s">
        <v>25</v>
      </c>
      <c r="J97" s="73" t="str">
        <f>IF(J12="","",J12)</f>
        <v>1. 3. 2018</v>
      </c>
      <c r="K97" s="63"/>
      <c r="L97" s="61"/>
    </row>
    <row r="98" spans="2:65" s="1" customFormat="1" ht="6.95" customHeight="1">
      <c r="B98" s="41"/>
      <c r="C98" s="63"/>
      <c r="D98" s="63"/>
      <c r="E98" s="63"/>
      <c r="F98" s="63"/>
      <c r="G98" s="63"/>
      <c r="H98" s="63"/>
      <c r="I98" s="159"/>
      <c r="J98" s="63"/>
      <c r="K98" s="63"/>
      <c r="L98" s="61"/>
    </row>
    <row r="99" spans="2:65" s="1" customFormat="1" ht="15">
      <c r="B99" s="41"/>
      <c r="C99" s="65" t="s">
        <v>27</v>
      </c>
      <c r="D99" s="63"/>
      <c r="E99" s="63"/>
      <c r="F99" s="160" t="str">
        <f>E15</f>
        <v>Obchodní akademie, Tyršovo náměstí 250, Chrudim</v>
      </c>
      <c r="G99" s="63"/>
      <c r="H99" s="63"/>
      <c r="I99" s="161" t="s">
        <v>33</v>
      </c>
      <c r="J99" s="160" t="str">
        <f>E21</f>
        <v>Ing.arch.Jan Heller, Zelená 400/6, Hradec Králové</v>
      </c>
      <c r="K99" s="63"/>
      <c r="L99" s="61"/>
    </row>
    <row r="100" spans="2:65" s="1" customFormat="1" ht="14.45" customHeight="1">
      <c r="B100" s="41"/>
      <c r="C100" s="65" t="s">
        <v>31</v>
      </c>
      <c r="D100" s="63"/>
      <c r="E100" s="63"/>
      <c r="F100" s="160" t="str">
        <f>IF(E18="","",E18)</f>
        <v/>
      </c>
      <c r="G100" s="63"/>
      <c r="H100" s="63"/>
      <c r="I100" s="159"/>
      <c r="J100" s="63"/>
      <c r="K100" s="63"/>
      <c r="L100" s="61"/>
    </row>
    <row r="101" spans="2:65" s="1" customFormat="1" ht="10.35" customHeight="1">
      <c r="B101" s="41"/>
      <c r="C101" s="63"/>
      <c r="D101" s="63"/>
      <c r="E101" s="63"/>
      <c r="F101" s="63"/>
      <c r="G101" s="63"/>
      <c r="H101" s="63"/>
      <c r="I101" s="159"/>
      <c r="J101" s="63"/>
      <c r="K101" s="63"/>
      <c r="L101" s="61"/>
    </row>
    <row r="102" spans="2:65" s="9" customFormat="1" ht="29.25" customHeight="1">
      <c r="B102" s="162"/>
      <c r="C102" s="163" t="s">
        <v>125</v>
      </c>
      <c r="D102" s="164" t="s">
        <v>58</v>
      </c>
      <c r="E102" s="164" t="s">
        <v>54</v>
      </c>
      <c r="F102" s="164" t="s">
        <v>126</v>
      </c>
      <c r="G102" s="164" t="s">
        <v>127</v>
      </c>
      <c r="H102" s="164" t="s">
        <v>128</v>
      </c>
      <c r="I102" s="165" t="s">
        <v>129</v>
      </c>
      <c r="J102" s="164" t="s">
        <v>94</v>
      </c>
      <c r="K102" s="166" t="s">
        <v>130</v>
      </c>
      <c r="L102" s="167"/>
      <c r="M102" s="81" t="s">
        <v>131</v>
      </c>
      <c r="N102" s="82" t="s">
        <v>43</v>
      </c>
      <c r="O102" s="82" t="s">
        <v>132</v>
      </c>
      <c r="P102" s="82" t="s">
        <v>133</v>
      </c>
      <c r="Q102" s="82" t="s">
        <v>134</v>
      </c>
      <c r="R102" s="82" t="s">
        <v>135</v>
      </c>
      <c r="S102" s="82" t="s">
        <v>136</v>
      </c>
      <c r="T102" s="83" t="s">
        <v>137</v>
      </c>
    </row>
    <row r="103" spans="2:65" s="1" customFormat="1" ht="29.25" customHeight="1">
      <c r="B103" s="41"/>
      <c r="C103" s="87" t="s">
        <v>95</v>
      </c>
      <c r="D103" s="63"/>
      <c r="E103" s="63"/>
      <c r="F103" s="63"/>
      <c r="G103" s="63"/>
      <c r="H103" s="63"/>
      <c r="I103" s="159"/>
      <c r="J103" s="168">
        <f>BK103</f>
        <v>0</v>
      </c>
      <c r="K103" s="63"/>
      <c r="L103" s="61"/>
      <c r="M103" s="84"/>
      <c r="N103" s="85"/>
      <c r="O103" s="85"/>
      <c r="P103" s="169">
        <f>P104+P297+P897</f>
        <v>0</v>
      </c>
      <c r="Q103" s="85"/>
      <c r="R103" s="169">
        <f>R104+R297+R897</f>
        <v>14.276293454169501</v>
      </c>
      <c r="S103" s="85"/>
      <c r="T103" s="170">
        <f>T104+T297+T897</f>
        <v>16.145446919999998</v>
      </c>
      <c r="AT103" s="24" t="s">
        <v>72</v>
      </c>
      <c r="AU103" s="24" t="s">
        <v>96</v>
      </c>
      <c r="BK103" s="171">
        <f>BK104+BK297+BK897</f>
        <v>0</v>
      </c>
    </row>
    <row r="104" spans="2:65" s="10" customFormat="1" ht="37.35" customHeight="1">
      <c r="B104" s="172"/>
      <c r="C104" s="173"/>
      <c r="D104" s="174" t="s">
        <v>72</v>
      </c>
      <c r="E104" s="175" t="s">
        <v>138</v>
      </c>
      <c r="F104" s="175" t="s">
        <v>139</v>
      </c>
      <c r="G104" s="173"/>
      <c r="H104" s="173"/>
      <c r="I104" s="176"/>
      <c r="J104" s="177">
        <f>BK104</f>
        <v>0</v>
      </c>
      <c r="K104" s="173"/>
      <c r="L104" s="178"/>
      <c r="M104" s="179"/>
      <c r="N104" s="180"/>
      <c r="O104" s="180"/>
      <c r="P104" s="181">
        <f>P105+P107+P202+P270+P295</f>
        <v>0</v>
      </c>
      <c r="Q104" s="180"/>
      <c r="R104" s="181">
        <f>R105+R107+R202+R270+R295</f>
        <v>6.7227413310000017</v>
      </c>
      <c r="S104" s="180"/>
      <c r="T104" s="182">
        <f>T105+T107+T202+T270+T295</f>
        <v>3.8723120000000004</v>
      </c>
      <c r="AR104" s="183" t="s">
        <v>81</v>
      </c>
      <c r="AT104" s="184" t="s">
        <v>72</v>
      </c>
      <c r="AU104" s="184" t="s">
        <v>73</v>
      </c>
      <c r="AY104" s="183" t="s">
        <v>140</v>
      </c>
      <c r="BK104" s="185">
        <f>BK105+BK107+BK202+BK270+BK295</f>
        <v>0</v>
      </c>
    </row>
    <row r="105" spans="2:65" s="10" customFormat="1" ht="19.899999999999999" customHeight="1">
      <c r="B105" s="172"/>
      <c r="C105" s="173"/>
      <c r="D105" s="174" t="s">
        <v>72</v>
      </c>
      <c r="E105" s="186" t="s">
        <v>141</v>
      </c>
      <c r="F105" s="186" t="s">
        <v>142</v>
      </c>
      <c r="G105" s="173"/>
      <c r="H105" s="173"/>
      <c r="I105" s="176"/>
      <c r="J105" s="187">
        <f>BK105</f>
        <v>0</v>
      </c>
      <c r="K105" s="173"/>
      <c r="L105" s="178"/>
      <c r="M105" s="179"/>
      <c r="N105" s="180"/>
      <c r="O105" s="180"/>
      <c r="P105" s="181">
        <f>P106</f>
        <v>0</v>
      </c>
      <c r="Q105" s="180"/>
      <c r="R105" s="181">
        <f>R106</f>
        <v>0.12021</v>
      </c>
      <c r="S105" s="180"/>
      <c r="T105" s="182">
        <f>T106</f>
        <v>0</v>
      </c>
      <c r="AR105" s="183" t="s">
        <v>81</v>
      </c>
      <c r="AT105" s="184" t="s">
        <v>72</v>
      </c>
      <c r="AU105" s="184" t="s">
        <v>81</v>
      </c>
      <c r="AY105" s="183" t="s">
        <v>140</v>
      </c>
      <c r="BK105" s="185">
        <f>BK106</f>
        <v>0</v>
      </c>
    </row>
    <row r="106" spans="2:65" s="1" customFormat="1" ht="25.5" customHeight="1">
      <c r="B106" s="41"/>
      <c r="C106" s="188" t="s">
        <v>81</v>
      </c>
      <c r="D106" s="188" t="s">
        <v>143</v>
      </c>
      <c r="E106" s="189" t="s">
        <v>144</v>
      </c>
      <c r="F106" s="190" t="s">
        <v>145</v>
      </c>
      <c r="G106" s="191" t="s">
        <v>146</v>
      </c>
      <c r="H106" s="192">
        <v>1</v>
      </c>
      <c r="I106" s="193"/>
      <c r="J106" s="194">
        <f>ROUND(I106*H106,2)</f>
        <v>0</v>
      </c>
      <c r="K106" s="190" t="s">
        <v>147</v>
      </c>
      <c r="L106" s="61"/>
      <c r="M106" s="195" t="s">
        <v>21</v>
      </c>
      <c r="N106" s="196" t="s">
        <v>44</v>
      </c>
      <c r="O106" s="42"/>
      <c r="P106" s="197">
        <f>O106*H106</f>
        <v>0</v>
      </c>
      <c r="Q106" s="197">
        <v>0.12021</v>
      </c>
      <c r="R106" s="197">
        <f>Q106*H106</f>
        <v>0.12021</v>
      </c>
      <c r="S106" s="197">
        <v>0</v>
      </c>
      <c r="T106" s="198">
        <f>S106*H106</f>
        <v>0</v>
      </c>
      <c r="AR106" s="24" t="s">
        <v>148</v>
      </c>
      <c r="AT106" s="24" t="s">
        <v>143</v>
      </c>
      <c r="AU106" s="24" t="s">
        <v>83</v>
      </c>
      <c r="AY106" s="24" t="s">
        <v>140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24" t="s">
        <v>81</v>
      </c>
      <c r="BK106" s="199">
        <f>ROUND(I106*H106,2)</f>
        <v>0</v>
      </c>
      <c r="BL106" s="24" t="s">
        <v>148</v>
      </c>
      <c r="BM106" s="24" t="s">
        <v>149</v>
      </c>
    </row>
    <row r="107" spans="2:65" s="10" customFormat="1" ht="29.85" customHeight="1">
      <c r="B107" s="172"/>
      <c r="C107" s="173"/>
      <c r="D107" s="174" t="s">
        <v>72</v>
      </c>
      <c r="E107" s="186" t="s">
        <v>150</v>
      </c>
      <c r="F107" s="186" t="s">
        <v>151</v>
      </c>
      <c r="G107" s="173"/>
      <c r="H107" s="173"/>
      <c r="I107" s="176"/>
      <c r="J107" s="187">
        <f>BK107</f>
        <v>0</v>
      </c>
      <c r="K107" s="173"/>
      <c r="L107" s="178"/>
      <c r="M107" s="179"/>
      <c r="N107" s="180"/>
      <c r="O107" s="180"/>
      <c r="P107" s="181">
        <f>SUM(P108:P201)</f>
        <v>0</v>
      </c>
      <c r="Q107" s="180"/>
      <c r="R107" s="181">
        <f>SUM(R108:R201)</f>
        <v>6.2527246700000019</v>
      </c>
      <c r="S107" s="180"/>
      <c r="T107" s="182">
        <f>SUM(T108:T201)</f>
        <v>0</v>
      </c>
      <c r="AR107" s="183" t="s">
        <v>81</v>
      </c>
      <c r="AT107" s="184" t="s">
        <v>72</v>
      </c>
      <c r="AU107" s="184" t="s">
        <v>81</v>
      </c>
      <c r="AY107" s="183" t="s">
        <v>140</v>
      </c>
      <c r="BK107" s="185">
        <f>SUM(BK108:BK201)</f>
        <v>0</v>
      </c>
    </row>
    <row r="108" spans="2:65" s="1" customFormat="1" ht="38.25" customHeight="1">
      <c r="B108" s="41"/>
      <c r="C108" s="188" t="s">
        <v>83</v>
      </c>
      <c r="D108" s="188" t="s">
        <v>143</v>
      </c>
      <c r="E108" s="189" t="s">
        <v>152</v>
      </c>
      <c r="F108" s="190" t="s">
        <v>153</v>
      </c>
      <c r="G108" s="191" t="s">
        <v>154</v>
      </c>
      <c r="H108" s="192">
        <v>154.40100000000001</v>
      </c>
      <c r="I108" s="193"/>
      <c r="J108" s="194">
        <f>ROUND(I108*H108,2)</f>
        <v>0</v>
      </c>
      <c r="K108" s="190" t="s">
        <v>147</v>
      </c>
      <c r="L108" s="61"/>
      <c r="M108" s="195" t="s">
        <v>21</v>
      </c>
      <c r="N108" s="196" t="s">
        <v>44</v>
      </c>
      <c r="O108" s="42"/>
      <c r="P108" s="197">
        <f>O108*H108</f>
        <v>0</v>
      </c>
      <c r="Q108" s="197">
        <v>5.7000000000000002E-3</v>
      </c>
      <c r="R108" s="197">
        <f>Q108*H108</f>
        <v>0.88008570000000008</v>
      </c>
      <c r="S108" s="197">
        <v>0</v>
      </c>
      <c r="T108" s="198">
        <f>S108*H108</f>
        <v>0</v>
      </c>
      <c r="AR108" s="24" t="s">
        <v>148</v>
      </c>
      <c r="AT108" s="24" t="s">
        <v>143</v>
      </c>
      <c r="AU108" s="24" t="s">
        <v>83</v>
      </c>
      <c r="AY108" s="24" t="s">
        <v>140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24" t="s">
        <v>81</v>
      </c>
      <c r="BK108" s="199">
        <f>ROUND(I108*H108,2)</f>
        <v>0</v>
      </c>
      <c r="BL108" s="24" t="s">
        <v>148</v>
      </c>
      <c r="BM108" s="24" t="s">
        <v>155</v>
      </c>
    </row>
    <row r="109" spans="2:65" s="11" customFormat="1">
      <c r="B109" s="200"/>
      <c r="C109" s="201"/>
      <c r="D109" s="202" t="s">
        <v>156</v>
      </c>
      <c r="E109" s="203" t="s">
        <v>21</v>
      </c>
      <c r="F109" s="204" t="s">
        <v>157</v>
      </c>
      <c r="G109" s="201"/>
      <c r="H109" s="203" t="s">
        <v>21</v>
      </c>
      <c r="I109" s="205"/>
      <c r="J109" s="201"/>
      <c r="K109" s="201"/>
      <c r="L109" s="206"/>
      <c r="M109" s="207"/>
      <c r="N109" s="208"/>
      <c r="O109" s="208"/>
      <c r="P109" s="208"/>
      <c r="Q109" s="208"/>
      <c r="R109" s="208"/>
      <c r="S109" s="208"/>
      <c r="T109" s="209"/>
      <c r="AT109" s="210" t="s">
        <v>156</v>
      </c>
      <c r="AU109" s="210" t="s">
        <v>83</v>
      </c>
      <c r="AV109" s="11" t="s">
        <v>81</v>
      </c>
      <c r="AW109" s="11" t="s">
        <v>36</v>
      </c>
      <c r="AX109" s="11" t="s">
        <v>73</v>
      </c>
      <c r="AY109" s="210" t="s">
        <v>140</v>
      </c>
    </row>
    <row r="110" spans="2:65" s="12" customFormat="1">
      <c r="B110" s="211"/>
      <c r="C110" s="212"/>
      <c r="D110" s="202" t="s">
        <v>156</v>
      </c>
      <c r="E110" s="213" t="s">
        <v>21</v>
      </c>
      <c r="F110" s="214" t="s">
        <v>158</v>
      </c>
      <c r="G110" s="212"/>
      <c r="H110" s="215">
        <v>79.150999999999996</v>
      </c>
      <c r="I110" s="216"/>
      <c r="J110" s="212"/>
      <c r="K110" s="212"/>
      <c r="L110" s="217"/>
      <c r="M110" s="218"/>
      <c r="N110" s="219"/>
      <c r="O110" s="219"/>
      <c r="P110" s="219"/>
      <c r="Q110" s="219"/>
      <c r="R110" s="219"/>
      <c r="S110" s="219"/>
      <c r="T110" s="220"/>
      <c r="AT110" s="221" t="s">
        <v>156</v>
      </c>
      <c r="AU110" s="221" t="s">
        <v>83</v>
      </c>
      <c r="AV110" s="12" t="s">
        <v>83</v>
      </c>
      <c r="AW110" s="12" t="s">
        <v>36</v>
      </c>
      <c r="AX110" s="12" t="s">
        <v>73</v>
      </c>
      <c r="AY110" s="221" t="s">
        <v>140</v>
      </c>
    </row>
    <row r="111" spans="2:65" s="12" customFormat="1">
      <c r="B111" s="211"/>
      <c r="C111" s="212"/>
      <c r="D111" s="202" t="s">
        <v>156</v>
      </c>
      <c r="E111" s="213" t="s">
        <v>21</v>
      </c>
      <c r="F111" s="214" t="s">
        <v>159</v>
      </c>
      <c r="G111" s="212"/>
      <c r="H111" s="215">
        <v>-1.323</v>
      </c>
      <c r="I111" s="216"/>
      <c r="J111" s="212"/>
      <c r="K111" s="212"/>
      <c r="L111" s="217"/>
      <c r="M111" s="218"/>
      <c r="N111" s="219"/>
      <c r="O111" s="219"/>
      <c r="P111" s="219"/>
      <c r="Q111" s="219"/>
      <c r="R111" s="219"/>
      <c r="S111" s="219"/>
      <c r="T111" s="220"/>
      <c r="AT111" s="221" t="s">
        <v>156</v>
      </c>
      <c r="AU111" s="221" t="s">
        <v>83</v>
      </c>
      <c r="AV111" s="12" t="s">
        <v>83</v>
      </c>
      <c r="AW111" s="12" t="s">
        <v>36</v>
      </c>
      <c r="AX111" s="12" t="s">
        <v>73</v>
      </c>
      <c r="AY111" s="221" t="s">
        <v>140</v>
      </c>
    </row>
    <row r="112" spans="2:65" s="13" customFormat="1">
      <c r="B112" s="222"/>
      <c r="C112" s="223"/>
      <c r="D112" s="202" t="s">
        <v>156</v>
      </c>
      <c r="E112" s="224" t="s">
        <v>21</v>
      </c>
      <c r="F112" s="225" t="s">
        <v>160</v>
      </c>
      <c r="G112" s="223"/>
      <c r="H112" s="226">
        <v>77.828000000000003</v>
      </c>
      <c r="I112" s="227"/>
      <c r="J112" s="223"/>
      <c r="K112" s="223"/>
      <c r="L112" s="228"/>
      <c r="M112" s="229"/>
      <c r="N112" s="230"/>
      <c r="O112" s="230"/>
      <c r="P112" s="230"/>
      <c r="Q112" s="230"/>
      <c r="R112" s="230"/>
      <c r="S112" s="230"/>
      <c r="T112" s="231"/>
      <c r="AT112" s="232" t="s">
        <v>156</v>
      </c>
      <c r="AU112" s="232" t="s">
        <v>83</v>
      </c>
      <c r="AV112" s="13" t="s">
        <v>141</v>
      </c>
      <c r="AW112" s="13" t="s">
        <v>36</v>
      </c>
      <c r="AX112" s="13" t="s">
        <v>73</v>
      </c>
      <c r="AY112" s="232" t="s">
        <v>140</v>
      </c>
    </row>
    <row r="113" spans="2:65" s="11" customFormat="1">
      <c r="B113" s="200"/>
      <c r="C113" s="201"/>
      <c r="D113" s="202" t="s">
        <v>156</v>
      </c>
      <c r="E113" s="203" t="s">
        <v>21</v>
      </c>
      <c r="F113" s="204" t="s">
        <v>161</v>
      </c>
      <c r="G113" s="201"/>
      <c r="H113" s="203" t="s">
        <v>21</v>
      </c>
      <c r="I113" s="205"/>
      <c r="J113" s="201"/>
      <c r="K113" s="201"/>
      <c r="L113" s="206"/>
      <c r="M113" s="207"/>
      <c r="N113" s="208"/>
      <c r="O113" s="208"/>
      <c r="P113" s="208"/>
      <c r="Q113" s="208"/>
      <c r="R113" s="208"/>
      <c r="S113" s="208"/>
      <c r="T113" s="209"/>
      <c r="AT113" s="210" t="s">
        <v>156</v>
      </c>
      <c r="AU113" s="210" t="s">
        <v>83</v>
      </c>
      <c r="AV113" s="11" t="s">
        <v>81</v>
      </c>
      <c r="AW113" s="11" t="s">
        <v>36</v>
      </c>
      <c r="AX113" s="11" t="s">
        <v>73</v>
      </c>
      <c r="AY113" s="210" t="s">
        <v>140</v>
      </c>
    </row>
    <row r="114" spans="2:65" s="12" customFormat="1">
      <c r="B114" s="211"/>
      <c r="C114" s="212"/>
      <c r="D114" s="202" t="s">
        <v>156</v>
      </c>
      <c r="E114" s="213" t="s">
        <v>21</v>
      </c>
      <c r="F114" s="214" t="s">
        <v>162</v>
      </c>
      <c r="G114" s="212"/>
      <c r="H114" s="215">
        <v>76.584999999999994</v>
      </c>
      <c r="I114" s="216"/>
      <c r="J114" s="212"/>
      <c r="K114" s="212"/>
      <c r="L114" s="217"/>
      <c r="M114" s="218"/>
      <c r="N114" s="219"/>
      <c r="O114" s="219"/>
      <c r="P114" s="219"/>
      <c r="Q114" s="219"/>
      <c r="R114" s="219"/>
      <c r="S114" s="219"/>
      <c r="T114" s="220"/>
      <c r="AT114" s="221" t="s">
        <v>156</v>
      </c>
      <c r="AU114" s="221" t="s">
        <v>83</v>
      </c>
      <c r="AV114" s="12" t="s">
        <v>83</v>
      </c>
      <c r="AW114" s="12" t="s">
        <v>36</v>
      </c>
      <c r="AX114" s="12" t="s">
        <v>73</v>
      </c>
      <c r="AY114" s="221" t="s">
        <v>140</v>
      </c>
    </row>
    <row r="115" spans="2:65" s="12" customFormat="1">
      <c r="B115" s="211"/>
      <c r="C115" s="212"/>
      <c r="D115" s="202" t="s">
        <v>156</v>
      </c>
      <c r="E115" s="213" t="s">
        <v>21</v>
      </c>
      <c r="F115" s="214" t="s">
        <v>163</v>
      </c>
      <c r="G115" s="212"/>
      <c r="H115" s="215">
        <v>-1.2E-2</v>
      </c>
      <c r="I115" s="216"/>
      <c r="J115" s="212"/>
      <c r="K115" s="212"/>
      <c r="L115" s="217"/>
      <c r="M115" s="218"/>
      <c r="N115" s="219"/>
      <c r="O115" s="219"/>
      <c r="P115" s="219"/>
      <c r="Q115" s="219"/>
      <c r="R115" s="219"/>
      <c r="S115" s="219"/>
      <c r="T115" s="220"/>
      <c r="AT115" s="221" t="s">
        <v>156</v>
      </c>
      <c r="AU115" s="221" t="s">
        <v>83</v>
      </c>
      <c r="AV115" s="12" t="s">
        <v>83</v>
      </c>
      <c r="AW115" s="12" t="s">
        <v>36</v>
      </c>
      <c r="AX115" s="12" t="s">
        <v>73</v>
      </c>
      <c r="AY115" s="221" t="s">
        <v>140</v>
      </c>
    </row>
    <row r="116" spans="2:65" s="13" customFormat="1">
      <c r="B116" s="222"/>
      <c r="C116" s="223"/>
      <c r="D116" s="202" t="s">
        <v>156</v>
      </c>
      <c r="E116" s="224" t="s">
        <v>21</v>
      </c>
      <c r="F116" s="225" t="s">
        <v>160</v>
      </c>
      <c r="G116" s="223"/>
      <c r="H116" s="226">
        <v>76.572999999999993</v>
      </c>
      <c r="I116" s="227"/>
      <c r="J116" s="223"/>
      <c r="K116" s="223"/>
      <c r="L116" s="228"/>
      <c r="M116" s="229"/>
      <c r="N116" s="230"/>
      <c r="O116" s="230"/>
      <c r="P116" s="230"/>
      <c r="Q116" s="230"/>
      <c r="R116" s="230"/>
      <c r="S116" s="230"/>
      <c r="T116" s="231"/>
      <c r="AT116" s="232" t="s">
        <v>156</v>
      </c>
      <c r="AU116" s="232" t="s">
        <v>83</v>
      </c>
      <c r="AV116" s="13" t="s">
        <v>141</v>
      </c>
      <c r="AW116" s="13" t="s">
        <v>36</v>
      </c>
      <c r="AX116" s="13" t="s">
        <v>73</v>
      </c>
      <c r="AY116" s="232" t="s">
        <v>140</v>
      </c>
    </row>
    <row r="117" spans="2:65" s="14" customFormat="1">
      <c r="B117" s="233"/>
      <c r="C117" s="234"/>
      <c r="D117" s="202" t="s">
        <v>156</v>
      </c>
      <c r="E117" s="235" t="s">
        <v>21</v>
      </c>
      <c r="F117" s="236" t="s">
        <v>164</v>
      </c>
      <c r="G117" s="234"/>
      <c r="H117" s="237">
        <v>154.40100000000001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156</v>
      </c>
      <c r="AU117" s="243" t="s">
        <v>83</v>
      </c>
      <c r="AV117" s="14" t="s">
        <v>148</v>
      </c>
      <c r="AW117" s="14" t="s">
        <v>36</v>
      </c>
      <c r="AX117" s="14" t="s">
        <v>81</v>
      </c>
      <c r="AY117" s="243" t="s">
        <v>140</v>
      </c>
    </row>
    <row r="118" spans="2:65" s="1" customFormat="1" ht="16.5" customHeight="1">
      <c r="B118" s="41"/>
      <c r="C118" s="188" t="s">
        <v>141</v>
      </c>
      <c r="D118" s="188" t="s">
        <v>143</v>
      </c>
      <c r="E118" s="189" t="s">
        <v>165</v>
      </c>
      <c r="F118" s="190" t="s">
        <v>166</v>
      </c>
      <c r="G118" s="191" t="s">
        <v>154</v>
      </c>
      <c r="H118" s="192">
        <v>245.04499999999999</v>
      </c>
      <c r="I118" s="193"/>
      <c r="J118" s="194">
        <f>ROUND(I118*H118,2)</f>
        <v>0</v>
      </c>
      <c r="K118" s="190" t="s">
        <v>147</v>
      </c>
      <c r="L118" s="61"/>
      <c r="M118" s="195" t="s">
        <v>21</v>
      </c>
      <c r="N118" s="196" t="s">
        <v>44</v>
      </c>
      <c r="O118" s="42"/>
      <c r="P118" s="197">
        <f>O118*H118</f>
        <v>0</v>
      </c>
      <c r="Q118" s="197">
        <v>3.0000000000000001E-3</v>
      </c>
      <c r="R118" s="197">
        <f>Q118*H118</f>
        <v>0.73513499999999998</v>
      </c>
      <c r="S118" s="197">
        <v>0</v>
      </c>
      <c r="T118" s="198">
        <f>S118*H118</f>
        <v>0</v>
      </c>
      <c r="AR118" s="24" t="s">
        <v>148</v>
      </c>
      <c r="AT118" s="24" t="s">
        <v>143</v>
      </c>
      <c r="AU118" s="24" t="s">
        <v>83</v>
      </c>
      <c r="AY118" s="24" t="s">
        <v>140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24" t="s">
        <v>81</v>
      </c>
      <c r="BK118" s="199">
        <f>ROUND(I118*H118,2)</f>
        <v>0</v>
      </c>
      <c r="BL118" s="24" t="s">
        <v>148</v>
      </c>
      <c r="BM118" s="24" t="s">
        <v>167</v>
      </c>
    </row>
    <row r="119" spans="2:65" s="11" customFormat="1">
      <c r="B119" s="200"/>
      <c r="C119" s="201"/>
      <c r="D119" s="202" t="s">
        <v>156</v>
      </c>
      <c r="E119" s="203" t="s">
        <v>21</v>
      </c>
      <c r="F119" s="204" t="s">
        <v>157</v>
      </c>
      <c r="G119" s="201"/>
      <c r="H119" s="203" t="s">
        <v>21</v>
      </c>
      <c r="I119" s="205"/>
      <c r="J119" s="201"/>
      <c r="K119" s="201"/>
      <c r="L119" s="206"/>
      <c r="M119" s="207"/>
      <c r="N119" s="208"/>
      <c r="O119" s="208"/>
      <c r="P119" s="208"/>
      <c r="Q119" s="208"/>
      <c r="R119" s="208"/>
      <c r="S119" s="208"/>
      <c r="T119" s="209"/>
      <c r="AT119" s="210" t="s">
        <v>156</v>
      </c>
      <c r="AU119" s="210" t="s">
        <v>83</v>
      </c>
      <c r="AV119" s="11" t="s">
        <v>81</v>
      </c>
      <c r="AW119" s="11" t="s">
        <v>36</v>
      </c>
      <c r="AX119" s="11" t="s">
        <v>73</v>
      </c>
      <c r="AY119" s="210" t="s">
        <v>140</v>
      </c>
    </row>
    <row r="120" spans="2:65" s="12" customFormat="1">
      <c r="B120" s="211"/>
      <c r="C120" s="212"/>
      <c r="D120" s="202" t="s">
        <v>156</v>
      </c>
      <c r="E120" s="213" t="s">
        <v>21</v>
      </c>
      <c r="F120" s="214" t="s">
        <v>168</v>
      </c>
      <c r="G120" s="212"/>
      <c r="H120" s="215">
        <v>145.52199999999999</v>
      </c>
      <c r="I120" s="216"/>
      <c r="J120" s="212"/>
      <c r="K120" s="212"/>
      <c r="L120" s="217"/>
      <c r="M120" s="218"/>
      <c r="N120" s="219"/>
      <c r="O120" s="219"/>
      <c r="P120" s="219"/>
      <c r="Q120" s="219"/>
      <c r="R120" s="219"/>
      <c r="S120" s="219"/>
      <c r="T120" s="220"/>
      <c r="AT120" s="221" t="s">
        <v>156</v>
      </c>
      <c r="AU120" s="221" t="s">
        <v>83</v>
      </c>
      <c r="AV120" s="12" t="s">
        <v>83</v>
      </c>
      <c r="AW120" s="12" t="s">
        <v>36</v>
      </c>
      <c r="AX120" s="12" t="s">
        <v>73</v>
      </c>
      <c r="AY120" s="221" t="s">
        <v>140</v>
      </c>
    </row>
    <row r="121" spans="2:65" s="12" customFormat="1">
      <c r="B121" s="211"/>
      <c r="C121" s="212"/>
      <c r="D121" s="202" t="s">
        <v>156</v>
      </c>
      <c r="E121" s="213" t="s">
        <v>21</v>
      </c>
      <c r="F121" s="214" t="s">
        <v>169</v>
      </c>
      <c r="G121" s="212"/>
      <c r="H121" s="215">
        <v>5.165</v>
      </c>
      <c r="I121" s="216"/>
      <c r="J121" s="212"/>
      <c r="K121" s="212"/>
      <c r="L121" s="217"/>
      <c r="M121" s="218"/>
      <c r="N121" s="219"/>
      <c r="O121" s="219"/>
      <c r="P121" s="219"/>
      <c r="Q121" s="219"/>
      <c r="R121" s="219"/>
      <c r="S121" s="219"/>
      <c r="T121" s="220"/>
      <c r="AT121" s="221" t="s">
        <v>156</v>
      </c>
      <c r="AU121" s="221" t="s">
        <v>83</v>
      </c>
      <c r="AV121" s="12" t="s">
        <v>83</v>
      </c>
      <c r="AW121" s="12" t="s">
        <v>36</v>
      </c>
      <c r="AX121" s="12" t="s">
        <v>73</v>
      </c>
      <c r="AY121" s="221" t="s">
        <v>140</v>
      </c>
    </row>
    <row r="122" spans="2:65" s="12" customFormat="1">
      <c r="B122" s="211"/>
      <c r="C122" s="212"/>
      <c r="D122" s="202" t="s">
        <v>156</v>
      </c>
      <c r="E122" s="213" t="s">
        <v>21</v>
      </c>
      <c r="F122" s="214" t="s">
        <v>170</v>
      </c>
      <c r="G122" s="212"/>
      <c r="H122" s="215">
        <v>-4.08</v>
      </c>
      <c r="I122" s="216"/>
      <c r="J122" s="212"/>
      <c r="K122" s="212"/>
      <c r="L122" s="217"/>
      <c r="M122" s="218"/>
      <c r="N122" s="219"/>
      <c r="O122" s="219"/>
      <c r="P122" s="219"/>
      <c r="Q122" s="219"/>
      <c r="R122" s="219"/>
      <c r="S122" s="219"/>
      <c r="T122" s="220"/>
      <c r="AT122" s="221" t="s">
        <v>156</v>
      </c>
      <c r="AU122" s="221" t="s">
        <v>83</v>
      </c>
      <c r="AV122" s="12" t="s">
        <v>83</v>
      </c>
      <c r="AW122" s="12" t="s">
        <v>36</v>
      </c>
      <c r="AX122" s="12" t="s">
        <v>73</v>
      </c>
      <c r="AY122" s="221" t="s">
        <v>140</v>
      </c>
    </row>
    <row r="123" spans="2:65" s="12" customFormat="1">
      <c r="B123" s="211"/>
      <c r="C123" s="212"/>
      <c r="D123" s="202" t="s">
        <v>156</v>
      </c>
      <c r="E123" s="213" t="s">
        <v>21</v>
      </c>
      <c r="F123" s="214" t="s">
        <v>171</v>
      </c>
      <c r="G123" s="212"/>
      <c r="H123" s="215">
        <v>-2.1</v>
      </c>
      <c r="I123" s="216"/>
      <c r="J123" s="212"/>
      <c r="K123" s="212"/>
      <c r="L123" s="217"/>
      <c r="M123" s="218"/>
      <c r="N123" s="219"/>
      <c r="O123" s="219"/>
      <c r="P123" s="219"/>
      <c r="Q123" s="219"/>
      <c r="R123" s="219"/>
      <c r="S123" s="219"/>
      <c r="T123" s="220"/>
      <c r="AT123" s="221" t="s">
        <v>156</v>
      </c>
      <c r="AU123" s="221" t="s">
        <v>83</v>
      </c>
      <c r="AV123" s="12" t="s">
        <v>83</v>
      </c>
      <c r="AW123" s="12" t="s">
        <v>36</v>
      </c>
      <c r="AX123" s="12" t="s">
        <v>73</v>
      </c>
      <c r="AY123" s="221" t="s">
        <v>140</v>
      </c>
    </row>
    <row r="124" spans="2:65" s="12" customFormat="1">
      <c r="B124" s="211"/>
      <c r="C124" s="212"/>
      <c r="D124" s="202" t="s">
        <v>156</v>
      </c>
      <c r="E124" s="213" t="s">
        <v>21</v>
      </c>
      <c r="F124" s="214" t="s">
        <v>172</v>
      </c>
      <c r="G124" s="212"/>
      <c r="H124" s="215">
        <v>-1.59</v>
      </c>
      <c r="I124" s="216"/>
      <c r="J124" s="212"/>
      <c r="K124" s="212"/>
      <c r="L124" s="217"/>
      <c r="M124" s="218"/>
      <c r="N124" s="219"/>
      <c r="O124" s="219"/>
      <c r="P124" s="219"/>
      <c r="Q124" s="219"/>
      <c r="R124" s="219"/>
      <c r="S124" s="219"/>
      <c r="T124" s="220"/>
      <c r="AT124" s="221" t="s">
        <v>156</v>
      </c>
      <c r="AU124" s="221" t="s">
        <v>83</v>
      </c>
      <c r="AV124" s="12" t="s">
        <v>83</v>
      </c>
      <c r="AW124" s="12" t="s">
        <v>36</v>
      </c>
      <c r="AX124" s="12" t="s">
        <v>73</v>
      </c>
      <c r="AY124" s="221" t="s">
        <v>140</v>
      </c>
    </row>
    <row r="125" spans="2:65" s="12" customFormat="1">
      <c r="B125" s="211"/>
      <c r="C125" s="212"/>
      <c r="D125" s="202" t="s">
        <v>156</v>
      </c>
      <c r="E125" s="213" t="s">
        <v>21</v>
      </c>
      <c r="F125" s="214" t="s">
        <v>173</v>
      </c>
      <c r="G125" s="212"/>
      <c r="H125" s="215">
        <v>-15.066000000000001</v>
      </c>
      <c r="I125" s="216"/>
      <c r="J125" s="212"/>
      <c r="K125" s="212"/>
      <c r="L125" s="217"/>
      <c r="M125" s="218"/>
      <c r="N125" s="219"/>
      <c r="O125" s="219"/>
      <c r="P125" s="219"/>
      <c r="Q125" s="219"/>
      <c r="R125" s="219"/>
      <c r="S125" s="219"/>
      <c r="T125" s="220"/>
      <c r="AT125" s="221" t="s">
        <v>156</v>
      </c>
      <c r="AU125" s="221" t="s">
        <v>83</v>
      </c>
      <c r="AV125" s="12" t="s">
        <v>83</v>
      </c>
      <c r="AW125" s="12" t="s">
        <v>36</v>
      </c>
      <c r="AX125" s="12" t="s">
        <v>73</v>
      </c>
      <c r="AY125" s="221" t="s">
        <v>140</v>
      </c>
    </row>
    <row r="126" spans="2:65" s="13" customFormat="1">
      <c r="B126" s="222"/>
      <c r="C126" s="223"/>
      <c r="D126" s="202" t="s">
        <v>156</v>
      </c>
      <c r="E126" s="224" t="s">
        <v>21</v>
      </c>
      <c r="F126" s="225" t="s">
        <v>160</v>
      </c>
      <c r="G126" s="223"/>
      <c r="H126" s="226">
        <v>127.851</v>
      </c>
      <c r="I126" s="227"/>
      <c r="J126" s="223"/>
      <c r="K126" s="223"/>
      <c r="L126" s="228"/>
      <c r="M126" s="229"/>
      <c r="N126" s="230"/>
      <c r="O126" s="230"/>
      <c r="P126" s="230"/>
      <c r="Q126" s="230"/>
      <c r="R126" s="230"/>
      <c r="S126" s="230"/>
      <c r="T126" s="231"/>
      <c r="AT126" s="232" t="s">
        <v>156</v>
      </c>
      <c r="AU126" s="232" t="s">
        <v>83</v>
      </c>
      <c r="AV126" s="13" t="s">
        <v>141</v>
      </c>
      <c r="AW126" s="13" t="s">
        <v>36</v>
      </c>
      <c r="AX126" s="13" t="s">
        <v>73</v>
      </c>
      <c r="AY126" s="232" t="s">
        <v>140</v>
      </c>
    </row>
    <row r="127" spans="2:65" s="11" customFormat="1">
      <c r="B127" s="200"/>
      <c r="C127" s="201"/>
      <c r="D127" s="202" t="s">
        <v>156</v>
      </c>
      <c r="E127" s="203" t="s">
        <v>21</v>
      </c>
      <c r="F127" s="204" t="s">
        <v>161</v>
      </c>
      <c r="G127" s="201"/>
      <c r="H127" s="203" t="s">
        <v>21</v>
      </c>
      <c r="I127" s="205"/>
      <c r="J127" s="201"/>
      <c r="K127" s="201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156</v>
      </c>
      <c r="AU127" s="210" t="s">
        <v>83</v>
      </c>
      <c r="AV127" s="11" t="s">
        <v>81</v>
      </c>
      <c r="AW127" s="11" t="s">
        <v>36</v>
      </c>
      <c r="AX127" s="11" t="s">
        <v>73</v>
      </c>
      <c r="AY127" s="210" t="s">
        <v>140</v>
      </c>
    </row>
    <row r="128" spans="2:65" s="12" customFormat="1">
      <c r="B128" s="211"/>
      <c r="C128" s="212"/>
      <c r="D128" s="202" t="s">
        <v>156</v>
      </c>
      <c r="E128" s="213" t="s">
        <v>21</v>
      </c>
      <c r="F128" s="214" t="s">
        <v>174</v>
      </c>
      <c r="G128" s="212"/>
      <c r="H128" s="215">
        <v>136.078</v>
      </c>
      <c r="I128" s="216"/>
      <c r="J128" s="212"/>
      <c r="K128" s="212"/>
      <c r="L128" s="217"/>
      <c r="M128" s="218"/>
      <c r="N128" s="219"/>
      <c r="O128" s="219"/>
      <c r="P128" s="219"/>
      <c r="Q128" s="219"/>
      <c r="R128" s="219"/>
      <c r="S128" s="219"/>
      <c r="T128" s="220"/>
      <c r="AT128" s="221" t="s">
        <v>156</v>
      </c>
      <c r="AU128" s="221" t="s">
        <v>83</v>
      </c>
      <c r="AV128" s="12" t="s">
        <v>83</v>
      </c>
      <c r="AW128" s="12" t="s">
        <v>36</v>
      </c>
      <c r="AX128" s="12" t="s">
        <v>73</v>
      </c>
      <c r="AY128" s="221" t="s">
        <v>140</v>
      </c>
    </row>
    <row r="129" spans="2:65" s="12" customFormat="1">
      <c r="B129" s="211"/>
      <c r="C129" s="212"/>
      <c r="D129" s="202" t="s">
        <v>156</v>
      </c>
      <c r="E129" s="213" t="s">
        <v>21</v>
      </c>
      <c r="F129" s="214" t="s">
        <v>175</v>
      </c>
      <c r="G129" s="212"/>
      <c r="H129" s="215">
        <v>5.7149999999999999</v>
      </c>
      <c r="I129" s="216"/>
      <c r="J129" s="212"/>
      <c r="K129" s="212"/>
      <c r="L129" s="217"/>
      <c r="M129" s="218"/>
      <c r="N129" s="219"/>
      <c r="O129" s="219"/>
      <c r="P129" s="219"/>
      <c r="Q129" s="219"/>
      <c r="R129" s="219"/>
      <c r="S129" s="219"/>
      <c r="T129" s="220"/>
      <c r="AT129" s="221" t="s">
        <v>156</v>
      </c>
      <c r="AU129" s="221" t="s">
        <v>83</v>
      </c>
      <c r="AV129" s="12" t="s">
        <v>83</v>
      </c>
      <c r="AW129" s="12" t="s">
        <v>36</v>
      </c>
      <c r="AX129" s="12" t="s">
        <v>73</v>
      </c>
      <c r="AY129" s="221" t="s">
        <v>140</v>
      </c>
    </row>
    <row r="130" spans="2:65" s="12" customFormat="1">
      <c r="B130" s="211"/>
      <c r="C130" s="212"/>
      <c r="D130" s="202" t="s">
        <v>156</v>
      </c>
      <c r="E130" s="213" t="s">
        <v>21</v>
      </c>
      <c r="F130" s="214" t="s">
        <v>170</v>
      </c>
      <c r="G130" s="212"/>
      <c r="H130" s="215">
        <v>-4.08</v>
      </c>
      <c r="I130" s="216"/>
      <c r="J130" s="212"/>
      <c r="K130" s="212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156</v>
      </c>
      <c r="AU130" s="221" t="s">
        <v>83</v>
      </c>
      <c r="AV130" s="12" t="s">
        <v>83</v>
      </c>
      <c r="AW130" s="12" t="s">
        <v>36</v>
      </c>
      <c r="AX130" s="12" t="s">
        <v>73</v>
      </c>
      <c r="AY130" s="221" t="s">
        <v>140</v>
      </c>
    </row>
    <row r="131" spans="2:65" s="12" customFormat="1">
      <c r="B131" s="211"/>
      <c r="C131" s="212"/>
      <c r="D131" s="202" t="s">
        <v>156</v>
      </c>
      <c r="E131" s="213" t="s">
        <v>21</v>
      </c>
      <c r="F131" s="214" t="s">
        <v>176</v>
      </c>
      <c r="G131" s="212"/>
      <c r="H131" s="215">
        <v>-1.125</v>
      </c>
      <c r="I131" s="216"/>
      <c r="J131" s="212"/>
      <c r="K131" s="212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156</v>
      </c>
      <c r="AU131" s="221" t="s">
        <v>83</v>
      </c>
      <c r="AV131" s="12" t="s">
        <v>83</v>
      </c>
      <c r="AW131" s="12" t="s">
        <v>36</v>
      </c>
      <c r="AX131" s="12" t="s">
        <v>73</v>
      </c>
      <c r="AY131" s="221" t="s">
        <v>140</v>
      </c>
    </row>
    <row r="132" spans="2:65" s="12" customFormat="1">
      <c r="B132" s="211"/>
      <c r="C132" s="212"/>
      <c r="D132" s="202" t="s">
        <v>156</v>
      </c>
      <c r="E132" s="213" t="s">
        <v>21</v>
      </c>
      <c r="F132" s="214" t="s">
        <v>171</v>
      </c>
      <c r="G132" s="212"/>
      <c r="H132" s="215">
        <v>-2.1</v>
      </c>
      <c r="I132" s="216"/>
      <c r="J132" s="212"/>
      <c r="K132" s="212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156</v>
      </c>
      <c r="AU132" s="221" t="s">
        <v>83</v>
      </c>
      <c r="AV132" s="12" t="s">
        <v>83</v>
      </c>
      <c r="AW132" s="12" t="s">
        <v>36</v>
      </c>
      <c r="AX132" s="12" t="s">
        <v>73</v>
      </c>
      <c r="AY132" s="221" t="s">
        <v>140</v>
      </c>
    </row>
    <row r="133" spans="2:65" s="12" customFormat="1">
      <c r="B133" s="211"/>
      <c r="C133" s="212"/>
      <c r="D133" s="202" t="s">
        <v>156</v>
      </c>
      <c r="E133" s="213" t="s">
        <v>21</v>
      </c>
      <c r="F133" s="214" t="s">
        <v>177</v>
      </c>
      <c r="G133" s="212"/>
      <c r="H133" s="215">
        <v>-16.306000000000001</v>
      </c>
      <c r="I133" s="216"/>
      <c r="J133" s="212"/>
      <c r="K133" s="212"/>
      <c r="L133" s="217"/>
      <c r="M133" s="218"/>
      <c r="N133" s="219"/>
      <c r="O133" s="219"/>
      <c r="P133" s="219"/>
      <c r="Q133" s="219"/>
      <c r="R133" s="219"/>
      <c r="S133" s="219"/>
      <c r="T133" s="220"/>
      <c r="AT133" s="221" t="s">
        <v>156</v>
      </c>
      <c r="AU133" s="221" t="s">
        <v>83</v>
      </c>
      <c r="AV133" s="12" t="s">
        <v>83</v>
      </c>
      <c r="AW133" s="12" t="s">
        <v>36</v>
      </c>
      <c r="AX133" s="12" t="s">
        <v>73</v>
      </c>
      <c r="AY133" s="221" t="s">
        <v>140</v>
      </c>
    </row>
    <row r="134" spans="2:65" s="12" customFormat="1">
      <c r="B134" s="211"/>
      <c r="C134" s="212"/>
      <c r="D134" s="202" t="s">
        <v>156</v>
      </c>
      <c r="E134" s="213" t="s">
        <v>21</v>
      </c>
      <c r="F134" s="214" t="s">
        <v>178</v>
      </c>
      <c r="G134" s="212"/>
      <c r="H134" s="215">
        <v>-0.98799999999999999</v>
      </c>
      <c r="I134" s="216"/>
      <c r="J134" s="212"/>
      <c r="K134" s="212"/>
      <c r="L134" s="217"/>
      <c r="M134" s="218"/>
      <c r="N134" s="219"/>
      <c r="O134" s="219"/>
      <c r="P134" s="219"/>
      <c r="Q134" s="219"/>
      <c r="R134" s="219"/>
      <c r="S134" s="219"/>
      <c r="T134" s="220"/>
      <c r="AT134" s="221" t="s">
        <v>156</v>
      </c>
      <c r="AU134" s="221" t="s">
        <v>83</v>
      </c>
      <c r="AV134" s="12" t="s">
        <v>83</v>
      </c>
      <c r="AW134" s="12" t="s">
        <v>36</v>
      </c>
      <c r="AX134" s="12" t="s">
        <v>73</v>
      </c>
      <c r="AY134" s="221" t="s">
        <v>140</v>
      </c>
    </row>
    <row r="135" spans="2:65" s="13" customFormat="1">
      <c r="B135" s="222"/>
      <c r="C135" s="223"/>
      <c r="D135" s="202" t="s">
        <v>156</v>
      </c>
      <c r="E135" s="224" t="s">
        <v>21</v>
      </c>
      <c r="F135" s="225" t="s">
        <v>160</v>
      </c>
      <c r="G135" s="223"/>
      <c r="H135" s="226">
        <v>117.194</v>
      </c>
      <c r="I135" s="227"/>
      <c r="J135" s="223"/>
      <c r="K135" s="223"/>
      <c r="L135" s="228"/>
      <c r="M135" s="229"/>
      <c r="N135" s="230"/>
      <c r="O135" s="230"/>
      <c r="P135" s="230"/>
      <c r="Q135" s="230"/>
      <c r="R135" s="230"/>
      <c r="S135" s="230"/>
      <c r="T135" s="231"/>
      <c r="AT135" s="232" t="s">
        <v>156</v>
      </c>
      <c r="AU135" s="232" t="s">
        <v>83</v>
      </c>
      <c r="AV135" s="13" t="s">
        <v>141</v>
      </c>
      <c r="AW135" s="13" t="s">
        <v>36</v>
      </c>
      <c r="AX135" s="13" t="s">
        <v>73</v>
      </c>
      <c r="AY135" s="232" t="s">
        <v>140</v>
      </c>
    </row>
    <row r="136" spans="2:65" s="14" customFormat="1">
      <c r="B136" s="233"/>
      <c r="C136" s="234"/>
      <c r="D136" s="202" t="s">
        <v>156</v>
      </c>
      <c r="E136" s="235" t="s">
        <v>21</v>
      </c>
      <c r="F136" s="236" t="s">
        <v>164</v>
      </c>
      <c r="G136" s="234"/>
      <c r="H136" s="237">
        <v>245.04499999999999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156</v>
      </c>
      <c r="AU136" s="243" t="s">
        <v>83</v>
      </c>
      <c r="AV136" s="14" t="s">
        <v>148</v>
      </c>
      <c r="AW136" s="14" t="s">
        <v>36</v>
      </c>
      <c r="AX136" s="14" t="s">
        <v>81</v>
      </c>
      <c r="AY136" s="243" t="s">
        <v>140</v>
      </c>
    </row>
    <row r="137" spans="2:65" s="1" customFormat="1" ht="38.25" customHeight="1">
      <c r="B137" s="41"/>
      <c r="C137" s="188" t="s">
        <v>148</v>
      </c>
      <c r="D137" s="188" t="s">
        <v>143</v>
      </c>
      <c r="E137" s="189" t="s">
        <v>179</v>
      </c>
      <c r="F137" s="190" t="s">
        <v>180</v>
      </c>
      <c r="G137" s="191" t="s">
        <v>154</v>
      </c>
      <c r="H137" s="192">
        <v>260.91500000000002</v>
      </c>
      <c r="I137" s="193"/>
      <c r="J137" s="194">
        <f>ROUND(I137*H137,2)</f>
        <v>0</v>
      </c>
      <c r="K137" s="190" t="s">
        <v>147</v>
      </c>
      <c r="L137" s="61"/>
      <c r="M137" s="195" t="s">
        <v>21</v>
      </c>
      <c r="N137" s="196" t="s">
        <v>44</v>
      </c>
      <c r="O137" s="42"/>
      <c r="P137" s="197">
        <f>O137*H137</f>
        <v>0</v>
      </c>
      <c r="Q137" s="197">
        <v>1.7000000000000001E-2</v>
      </c>
      <c r="R137" s="197">
        <f>Q137*H137</f>
        <v>4.4355550000000008</v>
      </c>
      <c r="S137" s="197">
        <v>0</v>
      </c>
      <c r="T137" s="198">
        <f>S137*H137</f>
        <v>0</v>
      </c>
      <c r="AR137" s="24" t="s">
        <v>148</v>
      </c>
      <c r="AT137" s="24" t="s">
        <v>143</v>
      </c>
      <c r="AU137" s="24" t="s">
        <v>83</v>
      </c>
      <c r="AY137" s="24" t="s">
        <v>140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24" t="s">
        <v>81</v>
      </c>
      <c r="BK137" s="199">
        <f>ROUND(I137*H137,2)</f>
        <v>0</v>
      </c>
      <c r="BL137" s="24" t="s">
        <v>148</v>
      </c>
      <c r="BM137" s="24" t="s">
        <v>181</v>
      </c>
    </row>
    <row r="138" spans="2:65" s="11" customFormat="1">
      <c r="B138" s="200"/>
      <c r="C138" s="201"/>
      <c r="D138" s="202" t="s">
        <v>156</v>
      </c>
      <c r="E138" s="203" t="s">
        <v>21</v>
      </c>
      <c r="F138" s="204" t="s">
        <v>157</v>
      </c>
      <c r="G138" s="201"/>
      <c r="H138" s="203" t="s">
        <v>21</v>
      </c>
      <c r="I138" s="205"/>
      <c r="J138" s="201"/>
      <c r="K138" s="201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156</v>
      </c>
      <c r="AU138" s="210" t="s">
        <v>83</v>
      </c>
      <c r="AV138" s="11" t="s">
        <v>81</v>
      </c>
      <c r="AW138" s="11" t="s">
        <v>36</v>
      </c>
      <c r="AX138" s="11" t="s">
        <v>73</v>
      </c>
      <c r="AY138" s="210" t="s">
        <v>140</v>
      </c>
    </row>
    <row r="139" spans="2:65" s="12" customFormat="1">
      <c r="B139" s="211"/>
      <c r="C139" s="212"/>
      <c r="D139" s="202" t="s">
        <v>156</v>
      </c>
      <c r="E139" s="213" t="s">
        <v>21</v>
      </c>
      <c r="F139" s="214" t="s">
        <v>182</v>
      </c>
      <c r="G139" s="212"/>
      <c r="H139" s="215">
        <v>153.24199999999999</v>
      </c>
      <c r="I139" s="216"/>
      <c r="J139" s="212"/>
      <c r="K139" s="212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156</v>
      </c>
      <c r="AU139" s="221" t="s">
        <v>83</v>
      </c>
      <c r="AV139" s="12" t="s">
        <v>83</v>
      </c>
      <c r="AW139" s="12" t="s">
        <v>36</v>
      </c>
      <c r="AX139" s="12" t="s">
        <v>73</v>
      </c>
      <c r="AY139" s="221" t="s">
        <v>140</v>
      </c>
    </row>
    <row r="140" spans="2:65" s="12" customFormat="1">
      <c r="B140" s="211"/>
      <c r="C140" s="212"/>
      <c r="D140" s="202" t="s">
        <v>156</v>
      </c>
      <c r="E140" s="213" t="s">
        <v>21</v>
      </c>
      <c r="F140" s="214" t="s">
        <v>169</v>
      </c>
      <c r="G140" s="212"/>
      <c r="H140" s="215">
        <v>5.165</v>
      </c>
      <c r="I140" s="216"/>
      <c r="J140" s="212"/>
      <c r="K140" s="212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156</v>
      </c>
      <c r="AU140" s="221" t="s">
        <v>83</v>
      </c>
      <c r="AV140" s="12" t="s">
        <v>83</v>
      </c>
      <c r="AW140" s="12" t="s">
        <v>36</v>
      </c>
      <c r="AX140" s="12" t="s">
        <v>73</v>
      </c>
      <c r="AY140" s="221" t="s">
        <v>140</v>
      </c>
    </row>
    <row r="141" spans="2:65" s="12" customFormat="1">
      <c r="B141" s="211"/>
      <c r="C141" s="212"/>
      <c r="D141" s="202" t="s">
        <v>156</v>
      </c>
      <c r="E141" s="213" t="s">
        <v>21</v>
      </c>
      <c r="F141" s="214" t="s">
        <v>170</v>
      </c>
      <c r="G141" s="212"/>
      <c r="H141" s="215">
        <v>-4.08</v>
      </c>
      <c r="I141" s="216"/>
      <c r="J141" s="212"/>
      <c r="K141" s="212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156</v>
      </c>
      <c r="AU141" s="221" t="s">
        <v>83</v>
      </c>
      <c r="AV141" s="12" t="s">
        <v>83</v>
      </c>
      <c r="AW141" s="12" t="s">
        <v>36</v>
      </c>
      <c r="AX141" s="12" t="s">
        <v>73</v>
      </c>
      <c r="AY141" s="221" t="s">
        <v>140</v>
      </c>
    </row>
    <row r="142" spans="2:65" s="12" customFormat="1">
      <c r="B142" s="211"/>
      <c r="C142" s="212"/>
      <c r="D142" s="202" t="s">
        <v>156</v>
      </c>
      <c r="E142" s="213" t="s">
        <v>21</v>
      </c>
      <c r="F142" s="214" t="s">
        <v>171</v>
      </c>
      <c r="G142" s="212"/>
      <c r="H142" s="215">
        <v>-2.1</v>
      </c>
      <c r="I142" s="216"/>
      <c r="J142" s="212"/>
      <c r="K142" s="212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156</v>
      </c>
      <c r="AU142" s="221" t="s">
        <v>83</v>
      </c>
      <c r="AV142" s="12" t="s">
        <v>83</v>
      </c>
      <c r="AW142" s="12" t="s">
        <v>36</v>
      </c>
      <c r="AX142" s="12" t="s">
        <v>73</v>
      </c>
      <c r="AY142" s="221" t="s">
        <v>140</v>
      </c>
    </row>
    <row r="143" spans="2:65" s="12" customFormat="1">
      <c r="B143" s="211"/>
      <c r="C143" s="212"/>
      <c r="D143" s="202" t="s">
        <v>156</v>
      </c>
      <c r="E143" s="213" t="s">
        <v>21</v>
      </c>
      <c r="F143" s="214" t="s">
        <v>172</v>
      </c>
      <c r="G143" s="212"/>
      <c r="H143" s="215">
        <v>-1.59</v>
      </c>
      <c r="I143" s="216"/>
      <c r="J143" s="212"/>
      <c r="K143" s="212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156</v>
      </c>
      <c r="AU143" s="221" t="s">
        <v>83</v>
      </c>
      <c r="AV143" s="12" t="s">
        <v>83</v>
      </c>
      <c r="AW143" s="12" t="s">
        <v>36</v>
      </c>
      <c r="AX143" s="12" t="s">
        <v>73</v>
      </c>
      <c r="AY143" s="221" t="s">
        <v>140</v>
      </c>
    </row>
    <row r="144" spans="2:65" s="12" customFormat="1">
      <c r="B144" s="211"/>
      <c r="C144" s="212"/>
      <c r="D144" s="202" t="s">
        <v>156</v>
      </c>
      <c r="E144" s="213" t="s">
        <v>21</v>
      </c>
      <c r="F144" s="214" t="s">
        <v>173</v>
      </c>
      <c r="G144" s="212"/>
      <c r="H144" s="215">
        <v>-15.066000000000001</v>
      </c>
      <c r="I144" s="216"/>
      <c r="J144" s="212"/>
      <c r="K144" s="212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156</v>
      </c>
      <c r="AU144" s="221" t="s">
        <v>83</v>
      </c>
      <c r="AV144" s="12" t="s">
        <v>83</v>
      </c>
      <c r="AW144" s="12" t="s">
        <v>36</v>
      </c>
      <c r="AX144" s="12" t="s">
        <v>73</v>
      </c>
      <c r="AY144" s="221" t="s">
        <v>140</v>
      </c>
    </row>
    <row r="145" spans="2:65" s="13" customFormat="1">
      <c r="B145" s="222"/>
      <c r="C145" s="223"/>
      <c r="D145" s="202" t="s">
        <v>156</v>
      </c>
      <c r="E145" s="224" t="s">
        <v>21</v>
      </c>
      <c r="F145" s="225" t="s">
        <v>160</v>
      </c>
      <c r="G145" s="223"/>
      <c r="H145" s="226">
        <v>135.571</v>
      </c>
      <c r="I145" s="227"/>
      <c r="J145" s="223"/>
      <c r="K145" s="223"/>
      <c r="L145" s="228"/>
      <c r="M145" s="229"/>
      <c r="N145" s="230"/>
      <c r="O145" s="230"/>
      <c r="P145" s="230"/>
      <c r="Q145" s="230"/>
      <c r="R145" s="230"/>
      <c r="S145" s="230"/>
      <c r="T145" s="231"/>
      <c r="AT145" s="232" t="s">
        <v>156</v>
      </c>
      <c r="AU145" s="232" t="s">
        <v>83</v>
      </c>
      <c r="AV145" s="13" t="s">
        <v>141</v>
      </c>
      <c r="AW145" s="13" t="s">
        <v>36</v>
      </c>
      <c r="AX145" s="13" t="s">
        <v>73</v>
      </c>
      <c r="AY145" s="232" t="s">
        <v>140</v>
      </c>
    </row>
    <row r="146" spans="2:65" s="11" customFormat="1">
      <c r="B146" s="200"/>
      <c r="C146" s="201"/>
      <c r="D146" s="202" t="s">
        <v>156</v>
      </c>
      <c r="E146" s="203" t="s">
        <v>21</v>
      </c>
      <c r="F146" s="204" t="s">
        <v>161</v>
      </c>
      <c r="G146" s="201"/>
      <c r="H146" s="203" t="s">
        <v>21</v>
      </c>
      <c r="I146" s="205"/>
      <c r="J146" s="201"/>
      <c r="K146" s="201"/>
      <c r="L146" s="206"/>
      <c r="M146" s="207"/>
      <c r="N146" s="208"/>
      <c r="O146" s="208"/>
      <c r="P146" s="208"/>
      <c r="Q146" s="208"/>
      <c r="R146" s="208"/>
      <c r="S146" s="208"/>
      <c r="T146" s="209"/>
      <c r="AT146" s="210" t="s">
        <v>156</v>
      </c>
      <c r="AU146" s="210" t="s">
        <v>83</v>
      </c>
      <c r="AV146" s="11" t="s">
        <v>81</v>
      </c>
      <c r="AW146" s="11" t="s">
        <v>36</v>
      </c>
      <c r="AX146" s="11" t="s">
        <v>73</v>
      </c>
      <c r="AY146" s="210" t="s">
        <v>140</v>
      </c>
    </row>
    <row r="147" spans="2:65" s="12" customFormat="1">
      <c r="B147" s="211"/>
      <c r="C147" s="212"/>
      <c r="D147" s="202" t="s">
        <v>156</v>
      </c>
      <c r="E147" s="213" t="s">
        <v>21</v>
      </c>
      <c r="F147" s="214" t="s">
        <v>183</v>
      </c>
      <c r="G147" s="212"/>
      <c r="H147" s="215">
        <v>143.24</v>
      </c>
      <c r="I147" s="216"/>
      <c r="J147" s="212"/>
      <c r="K147" s="212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156</v>
      </c>
      <c r="AU147" s="221" t="s">
        <v>83</v>
      </c>
      <c r="AV147" s="12" t="s">
        <v>83</v>
      </c>
      <c r="AW147" s="12" t="s">
        <v>36</v>
      </c>
      <c r="AX147" s="12" t="s">
        <v>73</v>
      </c>
      <c r="AY147" s="221" t="s">
        <v>140</v>
      </c>
    </row>
    <row r="148" spans="2:65" s="12" customFormat="1">
      <c r="B148" s="211"/>
      <c r="C148" s="212"/>
      <c r="D148" s="202" t="s">
        <v>156</v>
      </c>
      <c r="E148" s="213" t="s">
        <v>21</v>
      </c>
      <c r="F148" s="214" t="s">
        <v>175</v>
      </c>
      <c r="G148" s="212"/>
      <c r="H148" s="215">
        <v>5.7149999999999999</v>
      </c>
      <c r="I148" s="216"/>
      <c r="J148" s="212"/>
      <c r="K148" s="212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156</v>
      </c>
      <c r="AU148" s="221" t="s">
        <v>83</v>
      </c>
      <c r="AV148" s="12" t="s">
        <v>83</v>
      </c>
      <c r="AW148" s="12" t="s">
        <v>36</v>
      </c>
      <c r="AX148" s="12" t="s">
        <v>73</v>
      </c>
      <c r="AY148" s="221" t="s">
        <v>140</v>
      </c>
    </row>
    <row r="149" spans="2:65" s="12" customFormat="1">
      <c r="B149" s="211"/>
      <c r="C149" s="212"/>
      <c r="D149" s="202" t="s">
        <v>156</v>
      </c>
      <c r="E149" s="213" t="s">
        <v>21</v>
      </c>
      <c r="F149" s="214" t="s">
        <v>170</v>
      </c>
      <c r="G149" s="212"/>
      <c r="H149" s="215">
        <v>-4.08</v>
      </c>
      <c r="I149" s="216"/>
      <c r="J149" s="212"/>
      <c r="K149" s="212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156</v>
      </c>
      <c r="AU149" s="221" t="s">
        <v>83</v>
      </c>
      <c r="AV149" s="12" t="s">
        <v>83</v>
      </c>
      <c r="AW149" s="12" t="s">
        <v>36</v>
      </c>
      <c r="AX149" s="12" t="s">
        <v>73</v>
      </c>
      <c r="AY149" s="221" t="s">
        <v>140</v>
      </c>
    </row>
    <row r="150" spans="2:65" s="12" customFormat="1">
      <c r="B150" s="211"/>
      <c r="C150" s="212"/>
      <c r="D150" s="202" t="s">
        <v>156</v>
      </c>
      <c r="E150" s="213" t="s">
        <v>21</v>
      </c>
      <c r="F150" s="214" t="s">
        <v>176</v>
      </c>
      <c r="G150" s="212"/>
      <c r="H150" s="215">
        <v>-1.125</v>
      </c>
      <c r="I150" s="216"/>
      <c r="J150" s="212"/>
      <c r="K150" s="212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156</v>
      </c>
      <c r="AU150" s="221" t="s">
        <v>83</v>
      </c>
      <c r="AV150" s="12" t="s">
        <v>83</v>
      </c>
      <c r="AW150" s="12" t="s">
        <v>36</v>
      </c>
      <c r="AX150" s="12" t="s">
        <v>73</v>
      </c>
      <c r="AY150" s="221" t="s">
        <v>140</v>
      </c>
    </row>
    <row r="151" spans="2:65" s="12" customFormat="1">
      <c r="B151" s="211"/>
      <c r="C151" s="212"/>
      <c r="D151" s="202" t="s">
        <v>156</v>
      </c>
      <c r="E151" s="213" t="s">
        <v>21</v>
      </c>
      <c r="F151" s="214" t="s">
        <v>171</v>
      </c>
      <c r="G151" s="212"/>
      <c r="H151" s="215">
        <v>-2.1</v>
      </c>
      <c r="I151" s="216"/>
      <c r="J151" s="212"/>
      <c r="K151" s="212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156</v>
      </c>
      <c r="AU151" s="221" t="s">
        <v>83</v>
      </c>
      <c r="AV151" s="12" t="s">
        <v>83</v>
      </c>
      <c r="AW151" s="12" t="s">
        <v>36</v>
      </c>
      <c r="AX151" s="12" t="s">
        <v>73</v>
      </c>
      <c r="AY151" s="221" t="s">
        <v>140</v>
      </c>
    </row>
    <row r="152" spans="2:65" s="12" customFormat="1">
      <c r="B152" s="211"/>
      <c r="C152" s="212"/>
      <c r="D152" s="202" t="s">
        <v>156</v>
      </c>
      <c r="E152" s="213" t="s">
        <v>21</v>
      </c>
      <c r="F152" s="214" t="s">
        <v>177</v>
      </c>
      <c r="G152" s="212"/>
      <c r="H152" s="215">
        <v>-16.306000000000001</v>
      </c>
      <c r="I152" s="216"/>
      <c r="J152" s="212"/>
      <c r="K152" s="212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156</v>
      </c>
      <c r="AU152" s="221" t="s">
        <v>83</v>
      </c>
      <c r="AV152" s="12" t="s">
        <v>83</v>
      </c>
      <c r="AW152" s="12" t="s">
        <v>36</v>
      </c>
      <c r="AX152" s="12" t="s">
        <v>73</v>
      </c>
      <c r="AY152" s="221" t="s">
        <v>140</v>
      </c>
    </row>
    <row r="153" spans="2:65" s="13" customFormat="1">
      <c r="B153" s="222"/>
      <c r="C153" s="223"/>
      <c r="D153" s="202" t="s">
        <v>156</v>
      </c>
      <c r="E153" s="224" t="s">
        <v>21</v>
      </c>
      <c r="F153" s="225" t="s">
        <v>160</v>
      </c>
      <c r="G153" s="223"/>
      <c r="H153" s="226">
        <v>125.34399999999999</v>
      </c>
      <c r="I153" s="227"/>
      <c r="J153" s="223"/>
      <c r="K153" s="223"/>
      <c r="L153" s="228"/>
      <c r="M153" s="229"/>
      <c r="N153" s="230"/>
      <c r="O153" s="230"/>
      <c r="P153" s="230"/>
      <c r="Q153" s="230"/>
      <c r="R153" s="230"/>
      <c r="S153" s="230"/>
      <c r="T153" s="231"/>
      <c r="AT153" s="232" t="s">
        <v>156</v>
      </c>
      <c r="AU153" s="232" t="s">
        <v>83</v>
      </c>
      <c r="AV153" s="13" t="s">
        <v>141</v>
      </c>
      <c r="AW153" s="13" t="s">
        <v>36</v>
      </c>
      <c r="AX153" s="13" t="s">
        <v>73</v>
      </c>
      <c r="AY153" s="232" t="s">
        <v>140</v>
      </c>
    </row>
    <row r="154" spans="2:65" s="14" customFormat="1">
      <c r="B154" s="233"/>
      <c r="C154" s="234"/>
      <c r="D154" s="202" t="s">
        <v>156</v>
      </c>
      <c r="E154" s="235" t="s">
        <v>21</v>
      </c>
      <c r="F154" s="236" t="s">
        <v>164</v>
      </c>
      <c r="G154" s="234"/>
      <c r="H154" s="237">
        <v>260.91500000000002</v>
      </c>
      <c r="I154" s="238"/>
      <c r="J154" s="234"/>
      <c r="K154" s="234"/>
      <c r="L154" s="239"/>
      <c r="M154" s="240"/>
      <c r="N154" s="241"/>
      <c r="O154" s="241"/>
      <c r="P154" s="241"/>
      <c r="Q154" s="241"/>
      <c r="R154" s="241"/>
      <c r="S154" s="241"/>
      <c r="T154" s="242"/>
      <c r="AT154" s="243" t="s">
        <v>156</v>
      </c>
      <c r="AU154" s="243" t="s">
        <v>83</v>
      </c>
      <c r="AV154" s="14" t="s">
        <v>148</v>
      </c>
      <c r="AW154" s="14" t="s">
        <v>36</v>
      </c>
      <c r="AX154" s="14" t="s">
        <v>81</v>
      </c>
      <c r="AY154" s="243" t="s">
        <v>140</v>
      </c>
    </row>
    <row r="155" spans="2:65" s="1" customFormat="1" ht="25.5" customHeight="1">
      <c r="B155" s="41"/>
      <c r="C155" s="188" t="s">
        <v>184</v>
      </c>
      <c r="D155" s="188" t="s">
        <v>143</v>
      </c>
      <c r="E155" s="189" t="s">
        <v>185</v>
      </c>
      <c r="F155" s="190" t="s">
        <v>186</v>
      </c>
      <c r="G155" s="191" t="s">
        <v>154</v>
      </c>
      <c r="H155" s="192">
        <v>6.915</v>
      </c>
      <c r="I155" s="193"/>
      <c r="J155" s="194">
        <f>ROUND(I155*H155,2)</f>
        <v>0</v>
      </c>
      <c r="K155" s="190" t="s">
        <v>147</v>
      </c>
      <c r="L155" s="61"/>
      <c r="M155" s="195" t="s">
        <v>21</v>
      </c>
      <c r="N155" s="196" t="s">
        <v>44</v>
      </c>
      <c r="O155" s="42"/>
      <c r="P155" s="197">
        <f>O155*H155</f>
        <v>0</v>
      </c>
      <c r="Q155" s="197">
        <v>2.1000000000000001E-2</v>
      </c>
      <c r="R155" s="197">
        <f>Q155*H155</f>
        <v>0.14521500000000001</v>
      </c>
      <c r="S155" s="197">
        <v>0</v>
      </c>
      <c r="T155" s="198">
        <f>S155*H155</f>
        <v>0</v>
      </c>
      <c r="AR155" s="24" t="s">
        <v>148</v>
      </c>
      <c r="AT155" s="24" t="s">
        <v>143</v>
      </c>
      <c r="AU155" s="24" t="s">
        <v>83</v>
      </c>
      <c r="AY155" s="24" t="s">
        <v>140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24" t="s">
        <v>81</v>
      </c>
      <c r="BK155" s="199">
        <f>ROUND(I155*H155,2)</f>
        <v>0</v>
      </c>
      <c r="BL155" s="24" t="s">
        <v>148</v>
      </c>
      <c r="BM155" s="24" t="s">
        <v>187</v>
      </c>
    </row>
    <row r="156" spans="2:65" s="11" customFormat="1">
      <c r="B156" s="200"/>
      <c r="C156" s="201"/>
      <c r="D156" s="202" t="s">
        <v>156</v>
      </c>
      <c r="E156" s="203" t="s">
        <v>21</v>
      </c>
      <c r="F156" s="204" t="s">
        <v>157</v>
      </c>
      <c r="G156" s="201"/>
      <c r="H156" s="203" t="s">
        <v>21</v>
      </c>
      <c r="I156" s="205"/>
      <c r="J156" s="201"/>
      <c r="K156" s="201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156</v>
      </c>
      <c r="AU156" s="210" t="s">
        <v>83</v>
      </c>
      <c r="AV156" s="11" t="s">
        <v>81</v>
      </c>
      <c r="AW156" s="11" t="s">
        <v>36</v>
      </c>
      <c r="AX156" s="11" t="s">
        <v>73</v>
      </c>
      <c r="AY156" s="210" t="s">
        <v>140</v>
      </c>
    </row>
    <row r="157" spans="2:65" s="12" customFormat="1">
      <c r="B157" s="211"/>
      <c r="C157" s="212"/>
      <c r="D157" s="202" t="s">
        <v>156</v>
      </c>
      <c r="E157" s="213" t="s">
        <v>21</v>
      </c>
      <c r="F157" s="214" t="s">
        <v>188</v>
      </c>
      <c r="G157" s="212"/>
      <c r="H157" s="215">
        <v>2.1</v>
      </c>
      <c r="I157" s="216"/>
      <c r="J157" s="212"/>
      <c r="K157" s="212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156</v>
      </c>
      <c r="AU157" s="221" t="s">
        <v>83</v>
      </c>
      <c r="AV157" s="12" t="s">
        <v>83</v>
      </c>
      <c r="AW157" s="12" t="s">
        <v>36</v>
      </c>
      <c r="AX157" s="12" t="s">
        <v>73</v>
      </c>
      <c r="AY157" s="221" t="s">
        <v>140</v>
      </c>
    </row>
    <row r="158" spans="2:65" s="12" customFormat="1">
      <c r="B158" s="211"/>
      <c r="C158" s="212"/>
      <c r="D158" s="202" t="s">
        <v>156</v>
      </c>
      <c r="E158" s="213" t="s">
        <v>21</v>
      </c>
      <c r="F158" s="214" t="s">
        <v>189</v>
      </c>
      <c r="G158" s="212"/>
      <c r="H158" s="215">
        <v>1.59</v>
      </c>
      <c r="I158" s="216"/>
      <c r="J158" s="212"/>
      <c r="K158" s="212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156</v>
      </c>
      <c r="AU158" s="221" t="s">
        <v>83</v>
      </c>
      <c r="AV158" s="12" t="s">
        <v>83</v>
      </c>
      <c r="AW158" s="12" t="s">
        <v>36</v>
      </c>
      <c r="AX158" s="12" t="s">
        <v>73</v>
      </c>
      <c r="AY158" s="221" t="s">
        <v>140</v>
      </c>
    </row>
    <row r="159" spans="2:65" s="11" customFormat="1">
      <c r="B159" s="200"/>
      <c r="C159" s="201"/>
      <c r="D159" s="202" t="s">
        <v>156</v>
      </c>
      <c r="E159" s="203" t="s">
        <v>21</v>
      </c>
      <c r="F159" s="204" t="s">
        <v>161</v>
      </c>
      <c r="G159" s="201"/>
      <c r="H159" s="203" t="s">
        <v>21</v>
      </c>
      <c r="I159" s="205"/>
      <c r="J159" s="201"/>
      <c r="K159" s="201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156</v>
      </c>
      <c r="AU159" s="210" t="s">
        <v>83</v>
      </c>
      <c r="AV159" s="11" t="s">
        <v>81</v>
      </c>
      <c r="AW159" s="11" t="s">
        <v>36</v>
      </c>
      <c r="AX159" s="11" t="s">
        <v>73</v>
      </c>
      <c r="AY159" s="210" t="s">
        <v>140</v>
      </c>
    </row>
    <row r="160" spans="2:65" s="12" customFormat="1">
      <c r="B160" s="211"/>
      <c r="C160" s="212"/>
      <c r="D160" s="202" t="s">
        <v>156</v>
      </c>
      <c r="E160" s="213" t="s">
        <v>21</v>
      </c>
      <c r="F160" s="214" t="s">
        <v>188</v>
      </c>
      <c r="G160" s="212"/>
      <c r="H160" s="215">
        <v>2.1</v>
      </c>
      <c r="I160" s="216"/>
      <c r="J160" s="212"/>
      <c r="K160" s="212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156</v>
      </c>
      <c r="AU160" s="221" t="s">
        <v>83</v>
      </c>
      <c r="AV160" s="12" t="s">
        <v>83</v>
      </c>
      <c r="AW160" s="12" t="s">
        <v>36</v>
      </c>
      <c r="AX160" s="12" t="s">
        <v>73</v>
      </c>
      <c r="AY160" s="221" t="s">
        <v>140</v>
      </c>
    </row>
    <row r="161" spans="2:65" s="12" customFormat="1">
      <c r="B161" s="211"/>
      <c r="C161" s="212"/>
      <c r="D161" s="202" t="s">
        <v>156</v>
      </c>
      <c r="E161" s="213" t="s">
        <v>21</v>
      </c>
      <c r="F161" s="214" t="s">
        <v>190</v>
      </c>
      <c r="G161" s="212"/>
      <c r="H161" s="215">
        <v>1.125</v>
      </c>
      <c r="I161" s="216"/>
      <c r="J161" s="212"/>
      <c r="K161" s="212"/>
      <c r="L161" s="217"/>
      <c r="M161" s="218"/>
      <c r="N161" s="219"/>
      <c r="O161" s="219"/>
      <c r="P161" s="219"/>
      <c r="Q161" s="219"/>
      <c r="R161" s="219"/>
      <c r="S161" s="219"/>
      <c r="T161" s="220"/>
      <c r="AT161" s="221" t="s">
        <v>156</v>
      </c>
      <c r="AU161" s="221" t="s">
        <v>83</v>
      </c>
      <c r="AV161" s="12" t="s">
        <v>83</v>
      </c>
      <c r="AW161" s="12" t="s">
        <v>36</v>
      </c>
      <c r="AX161" s="12" t="s">
        <v>73</v>
      </c>
      <c r="AY161" s="221" t="s">
        <v>140</v>
      </c>
    </row>
    <row r="162" spans="2:65" s="14" customFormat="1">
      <c r="B162" s="233"/>
      <c r="C162" s="234"/>
      <c r="D162" s="202" t="s">
        <v>156</v>
      </c>
      <c r="E162" s="235" t="s">
        <v>21</v>
      </c>
      <c r="F162" s="236" t="s">
        <v>164</v>
      </c>
      <c r="G162" s="234"/>
      <c r="H162" s="237">
        <v>6.915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AT162" s="243" t="s">
        <v>156</v>
      </c>
      <c r="AU162" s="243" t="s">
        <v>83</v>
      </c>
      <c r="AV162" s="14" t="s">
        <v>148</v>
      </c>
      <c r="AW162" s="14" t="s">
        <v>36</v>
      </c>
      <c r="AX162" s="14" t="s">
        <v>81</v>
      </c>
      <c r="AY162" s="243" t="s">
        <v>140</v>
      </c>
    </row>
    <row r="163" spans="2:65" s="1" customFormat="1" ht="25.5" customHeight="1">
      <c r="B163" s="41"/>
      <c r="C163" s="188" t="s">
        <v>150</v>
      </c>
      <c r="D163" s="188" t="s">
        <v>143</v>
      </c>
      <c r="E163" s="189" t="s">
        <v>191</v>
      </c>
      <c r="F163" s="190" t="s">
        <v>192</v>
      </c>
      <c r="G163" s="191" t="s">
        <v>154</v>
      </c>
      <c r="H163" s="192">
        <v>294.51</v>
      </c>
      <c r="I163" s="193"/>
      <c r="J163" s="194">
        <f>ROUND(I163*H163,2)</f>
        <v>0</v>
      </c>
      <c r="K163" s="190" t="s">
        <v>147</v>
      </c>
      <c r="L163" s="61"/>
      <c r="M163" s="195" t="s">
        <v>21</v>
      </c>
      <c r="N163" s="196" t="s">
        <v>44</v>
      </c>
      <c r="O163" s="42"/>
      <c r="P163" s="197">
        <f>O163*H163</f>
        <v>0</v>
      </c>
      <c r="Q163" s="197">
        <v>0</v>
      </c>
      <c r="R163" s="197">
        <f>Q163*H163</f>
        <v>0</v>
      </c>
      <c r="S163" s="197">
        <v>0</v>
      </c>
      <c r="T163" s="198">
        <f>S163*H163</f>
        <v>0</v>
      </c>
      <c r="AR163" s="24" t="s">
        <v>148</v>
      </c>
      <c r="AT163" s="24" t="s">
        <v>143</v>
      </c>
      <c r="AU163" s="24" t="s">
        <v>83</v>
      </c>
      <c r="AY163" s="24" t="s">
        <v>140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24" t="s">
        <v>81</v>
      </c>
      <c r="BK163" s="199">
        <f>ROUND(I163*H163,2)</f>
        <v>0</v>
      </c>
      <c r="BL163" s="24" t="s">
        <v>148</v>
      </c>
      <c r="BM163" s="24" t="s">
        <v>193</v>
      </c>
    </row>
    <row r="164" spans="2:65" s="11" customFormat="1">
      <c r="B164" s="200"/>
      <c r="C164" s="201"/>
      <c r="D164" s="202" t="s">
        <v>156</v>
      </c>
      <c r="E164" s="203" t="s">
        <v>21</v>
      </c>
      <c r="F164" s="204" t="s">
        <v>194</v>
      </c>
      <c r="G164" s="201"/>
      <c r="H164" s="203" t="s">
        <v>21</v>
      </c>
      <c r="I164" s="205"/>
      <c r="J164" s="201"/>
      <c r="K164" s="201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156</v>
      </c>
      <c r="AU164" s="210" t="s">
        <v>83</v>
      </c>
      <c r="AV164" s="11" t="s">
        <v>81</v>
      </c>
      <c r="AW164" s="11" t="s">
        <v>36</v>
      </c>
      <c r="AX164" s="11" t="s">
        <v>73</v>
      </c>
      <c r="AY164" s="210" t="s">
        <v>140</v>
      </c>
    </row>
    <row r="165" spans="2:65" s="12" customFormat="1">
      <c r="B165" s="211"/>
      <c r="C165" s="212"/>
      <c r="D165" s="202" t="s">
        <v>156</v>
      </c>
      <c r="E165" s="213" t="s">
        <v>21</v>
      </c>
      <c r="F165" s="214" t="s">
        <v>195</v>
      </c>
      <c r="G165" s="212"/>
      <c r="H165" s="215">
        <v>79</v>
      </c>
      <c r="I165" s="216"/>
      <c r="J165" s="212"/>
      <c r="K165" s="212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156</v>
      </c>
      <c r="AU165" s="221" t="s">
        <v>83</v>
      </c>
      <c r="AV165" s="12" t="s">
        <v>83</v>
      </c>
      <c r="AW165" s="12" t="s">
        <v>36</v>
      </c>
      <c r="AX165" s="12" t="s">
        <v>73</v>
      </c>
      <c r="AY165" s="221" t="s">
        <v>140</v>
      </c>
    </row>
    <row r="166" spans="2:65" s="11" customFormat="1">
      <c r="B166" s="200"/>
      <c r="C166" s="201"/>
      <c r="D166" s="202" t="s">
        <v>156</v>
      </c>
      <c r="E166" s="203" t="s">
        <v>21</v>
      </c>
      <c r="F166" s="204" t="s">
        <v>161</v>
      </c>
      <c r="G166" s="201"/>
      <c r="H166" s="203" t="s">
        <v>21</v>
      </c>
      <c r="I166" s="205"/>
      <c r="J166" s="201"/>
      <c r="K166" s="201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156</v>
      </c>
      <c r="AU166" s="210" t="s">
        <v>83</v>
      </c>
      <c r="AV166" s="11" t="s">
        <v>81</v>
      </c>
      <c r="AW166" s="11" t="s">
        <v>36</v>
      </c>
      <c r="AX166" s="11" t="s">
        <v>73</v>
      </c>
      <c r="AY166" s="210" t="s">
        <v>140</v>
      </c>
    </row>
    <row r="167" spans="2:65" s="12" customFormat="1">
      <c r="B167" s="211"/>
      <c r="C167" s="212"/>
      <c r="D167" s="202" t="s">
        <v>156</v>
      </c>
      <c r="E167" s="213" t="s">
        <v>21</v>
      </c>
      <c r="F167" s="214" t="s">
        <v>196</v>
      </c>
      <c r="G167" s="212"/>
      <c r="H167" s="215">
        <v>77.510000000000005</v>
      </c>
      <c r="I167" s="216"/>
      <c r="J167" s="212"/>
      <c r="K167" s="212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156</v>
      </c>
      <c r="AU167" s="221" t="s">
        <v>83</v>
      </c>
      <c r="AV167" s="12" t="s">
        <v>83</v>
      </c>
      <c r="AW167" s="12" t="s">
        <v>36</v>
      </c>
      <c r="AX167" s="12" t="s">
        <v>73</v>
      </c>
      <c r="AY167" s="221" t="s">
        <v>140</v>
      </c>
    </row>
    <row r="168" spans="2:65" s="11" customFormat="1">
      <c r="B168" s="200"/>
      <c r="C168" s="201"/>
      <c r="D168" s="202" t="s">
        <v>156</v>
      </c>
      <c r="E168" s="203" t="s">
        <v>21</v>
      </c>
      <c r="F168" s="204" t="s">
        <v>197</v>
      </c>
      <c r="G168" s="201"/>
      <c r="H168" s="203" t="s">
        <v>21</v>
      </c>
      <c r="I168" s="205"/>
      <c r="J168" s="201"/>
      <c r="K168" s="201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156</v>
      </c>
      <c r="AU168" s="210" t="s">
        <v>83</v>
      </c>
      <c r="AV168" s="11" t="s">
        <v>81</v>
      </c>
      <c r="AW168" s="11" t="s">
        <v>36</v>
      </c>
      <c r="AX168" s="11" t="s">
        <v>73</v>
      </c>
      <c r="AY168" s="210" t="s">
        <v>140</v>
      </c>
    </row>
    <row r="169" spans="2:65" s="12" customFormat="1">
      <c r="B169" s="211"/>
      <c r="C169" s="212"/>
      <c r="D169" s="202" t="s">
        <v>156</v>
      </c>
      <c r="E169" s="213" t="s">
        <v>21</v>
      </c>
      <c r="F169" s="214" t="s">
        <v>198</v>
      </c>
      <c r="G169" s="212"/>
      <c r="H169" s="215">
        <v>138</v>
      </c>
      <c r="I169" s="216"/>
      <c r="J169" s="212"/>
      <c r="K169" s="212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156</v>
      </c>
      <c r="AU169" s="221" t="s">
        <v>83</v>
      </c>
      <c r="AV169" s="12" t="s">
        <v>83</v>
      </c>
      <c r="AW169" s="12" t="s">
        <v>36</v>
      </c>
      <c r="AX169" s="12" t="s">
        <v>73</v>
      </c>
      <c r="AY169" s="221" t="s">
        <v>140</v>
      </c>
    </row>
    <row r="170" spans="2:65" s="14" customFormat="1">
      <c r="B170" s="233"/>
      <c r="C170" s="234"/>
      <c r="D170" s="202" t="s">
        <v>156</v>
      </c>
      <c r="E170" s="235" t="s">
        <v>21</v>
      </c>
      <c r="F170" s="236" t="s">
        <v>164</v>
      </c>
      <c r="G170" s="234"/>
      <c r="H170" s="237">
        <v>294.51</v>
      </c>
      <c r="I170" s="238"/>
      <c r="J170" s="234"/>
      <c r="K170" s="234"/>
      <c r="L170" s="239"/>
      <c r="M170" s="240"/>
      <c r="N170" s="241"/>
      <c r="O170" s="241"/>
      <c r="P170" s="241"/>
      <c r="Q170" s="241"/>
      <c r="R170" s="241"/>
      <c r="S170" s="241"/>
      <c r="T170" s="242"/>
      <c r="AT170" s="243" t="s">
        <v>156</v>
      </c>
      <c r="AU170" s="243" t="s">
        <v>83</v>
      </c>
      <c r="AV170" s="14" t="s">
        <v>148</v>
      </c>
      <c r="AW170" s="14" t="s">
        <v>36</v>
      </c>
      <c r="AX170" s="14" t="s">
        <v>81</v>
      </c>
      <c r="AY170" s="243" t="s">
        <v>140</v>
      </c>
    </row>
    <row r="171" spans="2:65" s="1" customFormat="1" ht="25.5" customHeight="1">
      <c r="B171" s="41"/>
      <c r="C171" s="188" t="s">
        <v>199</v>
      </c>
      <c r="D171" s="188" t="s">
        <v>143</v>
      </c>
      <c r="E171" s="189" t="s">
        <v>200</v>
      </c>
      <c r="F171" s="190" t="s">
        <v>201</v>
      </c>
      <c r="G171" s="191" t="s">
        <v>154</v>
      </c>
      <c r="H171" s="192">
        <v>70.085999999999999</v>
      </c>
      <c r="I171" s="193"/>
      <c r="J171" s="194">
        <f>ROUND(I171*H171,2)</f>
        <v>0</v>
      </c>
      <c r="K171" s="190" t="s">
        <v>147</v>
      </c>
      <c r="L171" s="61"/>
      <c r="M171" s="195" t="s">
        <v>21</v>
      </c>
      <c r="N171" s="196" t="s">
        <v>44</v>
      </c>
      <c r="O171" s="42"/>
      <c r="P171" s="197">
        <f>O171*H171</f>
        <v>0</v>
      </c>
      <c r="Q171" s="197">
        <v>0</v>
      </c>
      <c r="R171" s="197">
        <f>Q171*H171</f>
        <v>0</v>
      </c>
      <c r="S171" s="197">
        <v>0</v>
      </c>
      <c r="T171" s="198">
        <f>S171*H171</f>
        <v>0</v>
      </c>
      <c r="AR171" s="24" t="s">
        <v>148</v>
      </c>
      <c r="AT171" s="24" t="s">
        <v>143</v>
      </c>
      <c r="AU171" s="24" t="s">
        <v>83</v>
      </c>
      <c r="AY171" s="24" t="s">
        <v>140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24" t="s">
        <v>81</v>
      </c>
      <c r="BK171" s="199">
        <f>ROUND(I171*H171,2)</f>
        <v>0</v>
      </c>
      <c r="BL171" s="24" t="s">
        <v>148</v>
      </c>
      <c r="BM171" s="24" t="s">
        <v>202</v>
      </c>
    </row>
    <row r="172" spans="2:65" s="11" customFormat="1">
      <c r="B172" s="200"/>
      <c r="C172" s="201"/>
      <c r="D172" s="202" t="s">
        <v>156</v>
      </c>
      <c r="E172" s="203" t="s">
        <v>21</v>
      </c>
      <c r="F172" s="204" t="s">
        <v>157</v>
      </c>
      <c r="G172" s="201"/>
      <c r="H172" s="203" t="s">
        <v>21</v>
      </c>
      <c r="I172" s="205"/>
      <c r="J172" s="201"/>
      <c r="K172" s="201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156</v>
      </c>
      <c r="AU172" s="210" t="s">
        <v>83</v>
      </c>
      <c r="AV172" s="11" t="s">
        <v>81</v>
      </c>
      <c r="AW172" s="11" t="s">
        <v>36</v>
      </c>
      <c r="AX172" s="11" t="s">
        <v>73</v>
      </c>
      <c r="AY172" s="210" t="s">
        <v>140</v>
      </c>
    </row>
    <row r="173" spans="2:65" s="12" customFormat="1">
      <c r="B173" s="211"/>
      <c r="C173" s="212"/>
      <c r="D173" s="202" t="s">
        <v>156</v>
      </c>
      <c r="E173" s="213" t="s">
        <v>21</v>
      </c>
      <c r="F173" s="214" t="s">
        <v>203</v>
      </c>
      <c r="G173" s="212"/>
      <c r="H173" s="215">
        <v>3.7669999999999999</v>
      </c>
      <c r="I173" s="216"/>
      <c r="J173" s="212"/>
      <c r="K173" s="212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156</v>
      </c>
      <c r="AU173" s="221" t="s">
        <v>83</v>
      </c>
      <c r="AV173" s="12" t="s">
        <v>83</v>
      </c>
      <c r="AW173" s="12" t="s">
        <v>36</v>
      </c>
      <c r="AX173" s="12" t="s">
        <v>73</v>
      </c>
      <c r="AY173" s="221" t="s">
        <v>140</v>
      </c>
    </row>
    <row r="174" spans="2:65" s="12" customFormat="1">
      <c r="B174" s="211"/>
      <c r="C174" s="212"/>
      <c r="D174" s="202" t="s">
        <v>156</v>
      </c>
      <c r="E174" s="213" t="s">
        <v>21</v>
      </c>
      <c r="F174" s="214" t="s">
        <v>204</v>
      </c>
      <c r="G174" s="212"/>
      <c r="H174" s="215">
        <v>3.718</v>
      </c>
      <c r="I174" s="216"/>
      <c r="J174" s="212"/>
      <c r="K174" s="212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156</v>
      </c>
      <c r="AU174" s="221" t="s">
        <v>83</v>
      </c>
      <c r="AV174" s="12" t="s">
        <v>83</v>
      </c>
      <c r="AW174" s="12" t="s">
        <v>36</v>
      </c>
      <c r="AX174" s="12" t="s">
        <v>73</v>
      </c>
      <c r="AY174" s="221" t="s">
        <v>140</v>
      </c>
    </row>
    <row r="175" spans="2:65" s="12" customFormat="1">
      <c r="B175" s="211"/>
      <c r="C175" s="212"/>
      <c r="D175" s="202" t="s">
        <v>156</v>
      </c>
      <c r="E175" s="213" t="s">
        <v>21</v>
      </c>
      <c r="F175" s="214" t="s">
        <v>205</v>
      </c>
      <c r="G175" s="212"/>
      <c r="H175" s="215">
        <v>3.694</v>
      </c>
      <c r="I175" s="216"/>
      <c r="J175" s="212"/>
      <c r="K175" s="212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156</v>
      </c>
      <c r="AU175" s="221" t="s">
        <v>83</v>
      </c>
      <c r="AV175" s="12" t="s">
        <v>83</v>
      </c>
      <c r="AW175" s="12" t="s">
        <v>36</v>
      </c>
      <c r="AX175" s="12" t="s">
        <v>73</v>
      </c>
      <c r="AY175" s="221" t="s">
        <v>140</v>
      </c>
    </row>
    <row r="176" spans="2:65" s="12" customFormat="1">
      <c r="B176" s="211"/>
      <c r="C176" s="212"/>
      <c r="D176" s="202" t="s">
        <v>156</v>
      </c>
      <c r="E176" s="213" t="s">
        <v>21</v>
      </c>
      <c r="F176" s="214" t="s">
        <v>206</v>
      </c>
      <c r="G176" s="212"/>
      <c r="H176" s="215">
        <v>3.73</v>
      </c>
      <c r="I176" s="216"/>
      <c r="J176" s="212"/>
      <c r="K176" s="212"/>
      <c r="L176" s="217"/>
      <c r="M176" s="218"/>
      <c r="N176" s="219"/>
      <c r="O176" s="219"/>
      <c r="P176" s="219"/>
      <c r="Q176" s="219"/>
      <c r="R176" s="219"/>
      <c r="S176" s="219"/>
      <c r="T176" s="220"/>
      <c r="AT176" s="221" t="s">
        <v>156</v>
      </c>
      <c r="AU176" s="221" t="s">
        <v>83</v>
      </c>
      <c r="AV176" s="12" t="s">
        <v>83</v>
      </c>
      <c r="AW176" s="12" t="s">
        <v>36</v>
      </c>
      <c r="AX176" s="12" t="s">
        <v>73</v>
      </c>
      <c r="AY176" s="221" t="s">
        <v>140</v>
      </c>
    </row>
    <row r="177" spans="2:65" s="12" customFormat="1">
      <c r="B177" s="211"/>
      <c r="C177" s="212"/>
      <c r="D177" s="202" t="s">
        <v>156</v>
      </c>
      <c r="E177" s="213" t="s">
        <v>21</v>
      </c>
      <c r="F177" s="214" t="s">
        <v>207</v>
      </c>
      <c r="G177" s="212"/>
      <c r="H177" s="215">
        <v>6.0090000000000003</v>
      </c>
      <c r="I177" s="216"/>
      <c r="J177" s="212"/>
      <c r="K177" s="212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156</v>
      </c>
      <c r="AU177" s="221" t="s">
        <v>83</v>
      </c>
      <c r="AV177" s="12" t="s">
        <v>83</v>
      </c>
      <c r="AW177" s="12" t="s">
        <v>36</v>
      </c>
      <c r="AX177" s="12" t="s">
        <v>73</v>
      </c>
      <c r="AY177" s="221" t="s">
        <v>140</v>
      </c>
    </row>
    <row r="178" spans="2:65" s="11" customFormat="1">
      <c r="B178" s="200"/>
      <c r="C178" s="201"/>
      <c r="D178" s="202" t="s">
        <v>156</v>
      </c>
      <c r="E178" s="203" t="s">
        <v>21</v>
      </c>
      <c r="F178" s="204" t="s">
        <v>161</v>
      </c>
      <c r="G178" s="201"/>
      <c r="H178" s="203" t="s">
        <v>21</v>
      </c>
      <c r="I178" s="205"/>
      <c r="J178" s="201"/>
      <c r="K178" s="201"/>
      <c r="L178" s="206"/>
      <c r="M178" s="207"/>
      <c r="N178" s="208"/>
      <c r="O178" s="208"/>
      <c r="P178" s="208"/>
      <c r="Q178" s="208"/>
      <c r="R178" s="208"/>
      <c r="S178" s="208"/>
      <c r="T178" s="209"/>
      <c r="AT178" s="210" t="s">
        <v>156</v>
      </c>
      <c r="AU178" s="210" t="s">
        <v>83</v>
      </c>
      <c r="AV178" s="11" t="s">
        <v>81</v>
      </c>
      <c r="AW178" s="11" t="s">
        <v>36</v>
      </c>
      <c r="AX178" s="11" t="s">
        <v>73</v>
      </c>
      <c r="AY178" s="210" t="s">
        <v>140</v>
      </c>
    </row>
    <row r="179" spans="2:65" s="12" customFormat="1">
      <c r="B179" s="211"/>
      <c r="C179" s="212"/>
      <c r="D179" s="202" t="s">
        <v>156</v>
      </c>
      <c r="E179" s="213" t="s">
        <v>21</v>
      </c>
      <c r="F179" s="214" t="s">
        <v>208</v>
      </c>
      <c r="G179" s="212"/>
      <c r="H179" s="215">
        <v>26.847000000000001</v>
      </c>
      <c r="I179" s="216"/>
      <c r="J179" s="212"/>
      <c r="K179" s="212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156</v>
      </c>
      <c r="AU179" s="221" t="s">
        <v>83</v>
      </c>
      <c r="AV179" s="12" t="s">
        <v>83</v>
      </c>
      <c r="AW179" s="12" t="s">
        <v>36</v>
      </c>
      <c r="AX179" s="12" t="s">
        <v>73</v>
      </c>
      <c r="AY179" s="221" t="s">
        <v>140</v>
      </c>
    </row>
    <row r="180" spans="2:65" s="12" customFormat="1">
      <c r="B180" s="211"/>
      <c r="C180" s="212"/>
      <c r="D180" s="202" t="s">
        <v>156</v>
      </c>
      <c r="E180" s="213" t="s">
        <v>21</v>
      </c>
      <c r="F180" s="214" t="s">
        <v>209</v>
      </c>
      <c r="G180" s="212"/>
      <c r="H180" s="215">
        <v>4.1079999999999997</v>
      </c>
      <c r="I180" s="216"/>
      <c r="J180" s="212"/>
      <c r="K180" s="212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156</v>
      </c>
      <c r="AU180" s="221" t="s">
        <v>83</v>
      </c>
      <c r="AV180" s="12" t="s">
        <v>83</v>
      </c>
      <c r="AW180" s="12" t="s">
        <v>36</v>
      </c>
      <c r="AX180" s="12" t="s">
        <v>73</v>
      </c>
      <c r="AY180" s="221" t="s">
        <v>140</v>
      </c>
    </row>
    <row r="181" spans="2:65" s="12" customFormat="1">
      <c r="B181" s="211"/>
      <c r="C181" s="212"/>
      <c r="D181" s="202" t="s">
        <v>156</v>
      </c>
      <c r="E181" s="213" t="s">
        <v>21</v>
      </c>
      <c r="F181" s="214" t="s">
        <v>210</v>
      </c>
      <c r="G181" s="212"/>
      <c r="H181" s="215">
        <v>4.077</v>
      </c>
      <c r="I181" s="216"/>
      <c r="J181" s="212"/>
      <c r="K181" s="212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156</v>
      </c>
      <c r="AU181" s="221" t="s">
        <v>83</v>
      </c>
      <c r="AV181" s="12" t="s">
        <v>83</v>
      </c>
      <c r="AW181" s="12" t="s">
        <v>36</v>
      </c>
      <c r="AX181" s="12" t="s">
        <v>73</v>
      </c>
      <c r="AY181" s="221" t="s">
        <v>140</v>
      </c>
    </row>
    <row r="182" spans="2:65" s="12" customFormat="1">
      <c r="B182" s="211"/>
      <c r="C182" s="212"/>
      <c r="D182" s="202" t="s">
        <v>156</v>
      </c>
      <c r="E182" s="213" t="s">
        <v>21</v>
      </c>
      <c r="F182" s="214" t="s">
        <v>211</v>
      </c>
      <c r="G182" s="212"/>
      <c r="H182" s="215">
        <v>4.05</v>
      </c>
      <c r="I182" s="216"/>
      <c r="J182" s="212"/>
      <c r="K182" s="212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156</v>
      </c>
      <c r="AU182" s="221" t="s">
        <v>83</v>
      </c>
      <c r="AV182" s="12" t="s">
        <v>83</v>
      </c>
      <c r="AW182" s="12" t="s">
        <v>36</v>
      </c>
      <c r="AX182" s="12" t="s">
        <v>73</v>
      </c>
      <c r="AY182" s="221" t="s">
        <v>140</v>
      </c>
    </row>
    <row r="183" spans="2:65" s="12" customFormat="1">
      <c r="B183" s="211"/>
      <c r="C183" s="212"/>
      <c r="D183" s="202" t="s">
        <v>156</v>
      </c>
      <c r="E183" s="213" t="s">
        <v>21</v>
      </c>
      <c r="F183" s="214" t="s">
        <v>210</v>
      </c>
      <c r="G183" s="212"/>
      <c r="H183" s="215">
        <v>4.077</v>
      </c>
      <c r="I183" s="216"/>
      <c r="J183" s="212"/>
      <c r="K183" s="212"/>
      <c r="L183" s="217"/>
      <c r="M183" s="218"/>
      <c r="N183" s="219"/>
      <c r="O183" s="219"/>
      <c r="P183" s="219"/>
      <c r="Q183" s="219"/>
      <c r="R183" s="219"/>
      <c r="S183" s="219"/>
      <c r="T183" s="220"/>
      <c r="AT183" s="221" t="s">
        <v>156</v>
      </c>
      <c r="AU183" s="221" t="s">
        <v>83</v>
      </c>
      <c r="AV183" s="12" t="s">
        <v>83</v>
      </c>
      <c r="AW183" s="12" t="s">
        <v>36</v>
      </c>
      <c r="AX183" s="12" t="s">
        <v>73</v>
      </c>
      <c r="AY183" s="221" t="s">
        <v>140</v>
      </c>
    </row>
    <row r="184" spans="2:65" s="12" customFormat="1">
      <c r="B184" s="211"/>
      <c r="C184" s="212"/>
      <c r="D184" s="202" t="s">
        <v>156</v>
      </c>
      <c r="E184" s="213" t="s">
        <v>21</v>
      </c>
      <c r="F184" s="214" t="s">
        <v>207</v>
      </c>
      <c r="G184" s="212"/>
      <c r="H184" s="215">
        <v>6.0090000000000003</v>
      </c>
      <c r="I184" s="216"/>
      <c r="J184" s="212"/>
      <c r="K184" s="212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156</v>
      </c>
      <c r="AU184" s="221" t="s">
        <v>83</v>
      </c>
      <c r="AV184" s="12" t="s">
        <v>83</v>
      </c>
      <c r="AW184" s="12" t="s">
        <v>36</v>
      </c>
      <c r="AX184" s="12" t="s">
        <v>73</v>
      </c>
      <c r="AY184" s="221" t="s">
        <v>140</v>
      </c>
    </row>
    <row r="185" spans="2:65" s="14" customFormat="1">
      <c r="B185" s="233"/>
      <c r="C185" s="234"/>
      <c r="D185" s="202" t="s">
        <v>156</v>
      </c>
      <c r="E185" s="235" t="s">
        <v>21</v>
      </c>
      <c r="F185" s="236" t="s">
        <v>164</v>
      </c>
      <c r="G185" s="234"/>
      <c r="H185" s="237">
        <v>70.085999999999999</v>
      </c>
      <c r="I185" s="238"/>
      <c r="J185" s="234"/>
      <c r="K185" s="234"/>
      <c r="L185" s="239"/>
      <c r="M185" s="240"/>
      <c r="N185" s="241"/>
      <c r="O185" s="241"/>
      <c r="P185" s="241"/>
      <c r="Q185" s="241"/>
      <c r="R185" s="241"/>
      <c r="S185" s="241"/>
      <c r="T185" s="242"/>
      <c r="AT185" s="243" t="s">
        <v>156</v>
      </c>
      <c r="AU185" s="243" t="s">
        <v>83</v>
      </c>
      <c r="AV185" s="14" t="s">
        <v>148</v>
      </c>
      <c r="AW185" s="14" t="s">
        <v>36</v>
      </c>
      <c r="AX185" s="14" t="s">
        <v>81</v>
      </c>
      <c r="AY185" s="243" t="s">
        <v>140</v>
      </c>
    </row>
    <row r="186" spans="2:65" s="1" customFormat="1" ht="25.5" customHeight="1">
      <c r="B186" s="41"/>
      <c r="C186" s="188" t="s">
        <v>212</v>
      </c>
      <c r="D186" s="188" t="s">
        <v>143</v>
      </c>
      <c r="E186" s="189" t="s">
        <v>213</v>
      </c>
      <c r="F186" s="190" t="s">
        <v>214</v>
      </c>
      <c r="G186" s="191" t="s">
        <v>215</v>
      </c>
      <c r="H186" s="192">
        <v>75.94</v>
      </c>
      <c r="I186" s="193"/>
      <c r="J186" s="194">
        <f>ROUND(I186*H186,2)</f>
        <v>0</v>
      </c>
      <c r="K186" s="190" t="s">
        <v>147</v>
      </c>
      <c r="L186" s="61"/>
      <c r="M186" s="195" t="s">
        <v>21</v>
      </c>
      <c r="N186" s="196" t="s">
        <v>44</v>
      </c>
      <c r="O186" s="42"/>
      <c r="P186" s="197">
        <f>O186*H186</f>
        <v>0</v>
      </c>
      <c r="Q186" s="197">
        <v>0</v>
      </c>
      <c r="R186" s="197">
        <f>Q186*H186</f>
        <v>0</v>
      </c>
      <c r="S186" s="197">
        <v>0</v>
      </c>
      <c r="T186" s="198">
        <f>S186*H186</f>
        <v>0</v>
      </c>
      <c r="AR186" s="24" t="s">
        <v>148</v>
      </c>
      <c r="AT186" s="24" t="s">
        <v>143</v>
      </c>
      <c r="AU186" s="24" t="s">
        <v>83</v>
      </c>
      <c r="AY186" s="24" t="s">
        <v>140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24" t="s">
        <v>81</v>
      </c>
      <c r="BK186" s="199">
        <f>ROUND(I186*H186,2)</f>
        <v>0</v>
      </c>
      <c r="BL186" s="24" t="s">
        <v>148</v>
      </c>
      <c r="BM186" s="24" t="s">
        <v>216</v>
      </c>
    </row>
    <row r="187" spans="2:65" s="11" customFormat="1">
      <c r="B187" s="200"/>
      <c r="C187" s="201"/>
      <c r="D187" s="202" t="s">
        <v>156</v>
      </c>
      <c r="E187" s="203" t="s">
        <v>21</v>
      </c>
      <c r="F187" s="204" t="s">
        <v>157</v>
      </c>
      <c r="G187" s="201"/>
      <c r="H187" s="203" t="s">
        <v>21</v>
      </c>
      <c r="I187" s="205"/>
      <c r="J187" s="201"/>
      <c r="K187" s="201"/>
      <c r="L187" s="206"/>
      <c r="M187" s="207"/>
      <c r="N187" s="208"/>
      <c r="O187" s="208"/>
      <c r="P187" s="208"/>
      <c r="Q187" s="208"/>
      <c r="R187" s="208"/>
      <c r="S187" s="208"/>
      <c r="T187" s="209"/>
      <c r="AT187" s="210" t="s">
        <v>156</v>
      </c>
      <c r="AU187" s="210" t="s">
        <v>83</v>
      </c>
      <c r="AV187" s="11" t="s">
        <v>81</v>
      </c>
      <c r="AW187" s="11" t="s">
        <v>36</v>
      </c>
      <c r="AX187" s="11" t="s">
        <v>73</v>
      </c>
      <c r="AY187" s="210" t="s">
        <v>140</v>
      </c>
    </row>
    <row r="188" spans="2:65" s="12" customFormat="1">
      <c r="B188" s="211"/>
      <c r="C188" s="212"/>
      <c r="D188" s="202" t="s">
        <v>156</v>
      </c>
      <c r="E188" s="213" t="s">
        <v>21</v>
      </c>
      <c r="F188" s="214" t="s">
        <v>217</v>
      </c>
      <c r="G188" s="212"/>
      <c r="H188" s="215">
        <v>32.28</v>
      </c>
      <c r="I188" s="216"/>
      <c r="J188" s="212"/>
      <c r="K188" s="212"/>
      <c r="L188" s="217"/>
      <c r="M188" s="218"/>
      <c r="N188" s="219"/>
      <c r="O188" s="219"/>
      <c r="P188" s="219"/>
      <c r="Q188" s="219"/>
      <c r="R188" s="219"/>
      <c r="S188" s="219"/>
      <c r="T188" s="220"/>
      <c r="AT188" s="221" t="s">
        <v>156</v>
      </c>
      <c r="AU188" s="221" t="s">
        <v>83</v>
      </c>
      <c r="AV188" s="12" t="s">
        <v>83</v>
      </c>
      <c r="AW188" s="12" t="s">
        <v>36</v>
      </c>
      <c r="AX188" s="12" t="s">
        <v>73</v>
      </c>
      <c r="AY188" s="221" t="s">
        <v>140</v>
      </c>
    </row>
    <row r="189" spans="2:65" s="12" customFormat="1">
      <c r="B189" s="211"/>
      <c r="C189" s="212"/>
      <c r="D189" s="202" t="s">
        <v>156</v>
      </c>
      <c r="E189" s="213" t="s">
        <v>21</v>
      </c>
      <c r="F189" s="214" t="s">
        <v>218</v>
      </c>
      <c r="G189" s="212"/>
      <c r="H189" s="215">
        <v>7.94</v>
      </c>
      <c r="I189" s="216"/>
      <c r="J189" s="212"/>
      <c r="K189" s="212"/>
      <c r="L189" s="217"/>
      <c r="M189" s="218"/>
      <c r="N189" s="219"/>
      <c r="O189" s="219"/>
      <c r="P189" s="219"/>
      <c r="Q189" s="219"/>
      <c r="R189" s="219"/>
      <c r="S189" s="219"/>
      <c r="T189" s="220"/>
      <c r="AT189" s="221" t="s">
        <v>156</v>
      </c>
      <c r="AU189" s="221" t="s">
        <v>83</v>
      </c>
      <c r="AV189" s="12" t="s">
        <v>83</v>
      </c>
      <c r="AW189" s="12" t="s">
        <v>36</v>
      </c>
      <c r="AX189" s="12" t="s">
        <v>73</v>
      </c>
      <c r="AY189" s="221" t="s">
        <v>140</v>
      </c>
    </row>
    <row r="190" spans="2:65" s="13" customFormat="1">
      <c r="B190" s="222"/>
      <c r="C190" s="223"/>
      <c r="D190" s="202" t="s">
        <v>156</v>
      </c>
      <c r="E190" s="224" t="s">
        <v>21</v>
      </c>
      <c r="F190" s="225" t="s">
        <v>160</v>
      </c>
      <c r="G190" s="223"/>
      <c r="H190" s="226">
        <v>40.22</v>
      </c>
      <c r="I190" s="227"/>
      <c r="J190" s="223"/>
      <c r="K190" s="223"/>
      <c r="L190" s="228"/>
      <c r="M190" s="229"/>
      <c r="N190" s="230"/>
      <c r="O190" s="230"/>
      <c r="P190" s="230"/>
      <c r="Q190" s="230"/>
      <c r="R190" s="230"/>
      <c r="S190" s="230"/>
      <c r="T190" s="231"/>
      <c r="AT190" s="232" t="s">
        <v>156</v>
      </c>
      <c r="AU190" s="232" t="s">
        <v>83</v>
      </c>
      <c r="AV190" s="13" t="s">
        <v>141</v>
      </c>
      <c r="AW190" s="13" t="s">
        <v>36</v>
      </c>
      <c r="AX190" s="13" t="s">
        <v>73</v>
      </c>
      <c r="AY190" s="232" t="s">
        <v>140</v>
      </c>
    </row>
    <row r="191" spans="2:65" s="11" customFormat="1">
      <c r="B191" s="200"/>
      <c r="C191" s="201"/>
      <c r="D191" s="202" t="s">
        <v>156</v>
      </c>
      <c r="E191" s="203" t="s">
        <v>21</v>
      </c>
      <c r="F191" s="204" t="s">
        <v>161</v>
      </c>
      <c r="G191" s="201"/>
      <c r="H191" s="203" t="s">
        <v>21</v>
      </c>
      <c r="I191" s="205"/>
      <c r="J191" s="201"/>
      <c r="K191" s="201"/>
      <c r="L191" s="206"/>
      <c r="M191" s="207"/>
      <c r="N191" s="208"/>
      <c r="O191" s="208"/>
      <c r="P191" s="208"/>
      <c r="Q191" s="208"/>
      <c r="R191" s="208"/>
      <c r="S191" s="208"/>
      <c r="T191" s="209"/>
      <c r="AT191" s="210" t="s">
        <v>156</v>
      </c>
      <c r="AU191" s="210" t="s">
        <v>83</v>
      </c>
      <c r="AV191" s="11" t="s">
        <v>81</v>
      </c>
      <c r="AW191" s="11" t="s">
        <v>36</v>
      </c>
      <c r="AX191" s="11" t="s">
        <v>73</v>
      </c>
      <c r="AY191" s="210" t="s">
        <v>140</v>
      </c>
    </row>
    <row r="192" spans="2:65" s="12" customFormat="1">
      <c r="B192" s="211"/>
      <c r="C192" s="212"/>
      <c r="D192" s="202" t="s">
        <v>156</v>
      </c>
      <c r="E192" s="213" t="s">
        <v>21</v>
      </c>
      <c r="F192" s="214" t="s">
        <v>219</v>
      </c>
      <c r="G192" s="212"/>
      <c r="H192" s="215">
        <v>35.72</v>
      </c>
      <c r="I192" s="216"/>
      <c r="J192" s="212"/>
      <c r="K192" s="212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156</v>
      </c>
      <c r="AU192" s="221" t="s">
        <v>83</v>
      </c>
      <c r="AV192" s="12" t="s">
        <v>83</v>
      </c>
      <c r="AW192" s="12" t="s">
        <v>36</v>
      </c>
      <c r="AX192" s="12" t="s">
        <v>73</v>
      </c>
      <c r="AY192" s="221" t="s">
        <v>140</v>
      </c>
    </row>
    <row r="193" spans="2:65" s="13" customFormat="1">
      <c r="B193" s="222"/>
      <c r="C193" s="223"/>
      <c r="D193" s="202" t="s">
        <v>156</v>
      </c>
      <c r="E193" s="224" t="s">
        <v>21</v>
      </c>
      <c r="F193" s="225" t="s">
        <v>160</v>
      </c>
      <c r="G193" s="223"/>
      <c r="H193" s="226">
        <v>35.72</v>
      </c>
      <c r="I193" s="227"/>
      <c r="J193" s="223"/>
      <c r="K193" s="223"/>
      <c r="L193" s="228"/>
      <c r="M193" s="229"/>
      <c r="N193" s="230"/>
      <c r="O193" s="230"/>
      <c r="P193" s="230"/>
      <c r="Q193" s="230"/>
      <c r="R193" s="230"/>
      <c r="S193" s="230"/>
      <c r="T193" s="231"/>
      <c r="AT193" s="232" t="s">
        <v>156</v>
      </c>
      <c r="AU193" s="232" t="s">
        <v>83</v>
      </c>
      <c r="AV193" s="13" t="s">
        <v>141</v>
      </c>
      <c r="AW193" s="13" t="s">
        <v>36</v>
      </c>
      <c r="AX193" s="13" t="s">
        <v>73</v>
      </c>
      <c r="AY193" s="232" t="s">
        <v>140</v>
      </c>
    </row>
    <row r="194" spans="2:65" s="14" customFormat="1">
      <c r="B194" s="233"/>
      <c r="C194" s="234"/>
      <c r="D194" s="202" t="s">
        <v>156</v>
      </c>
      <c r="E194" s="235" t="s">
        <v>21</v>
      </c>
      <c r="F194" s="236" t="s">
        <v>164</v>
      </c>
      <c r="G194" s="234"/>
      <c r="H194" s="237">
        <v>75.94</v>
      </c>
      <c r="I194" s="238"/>
      <c r="J194" s="234"/>
      <c r="K194" s="234"/>
      <c r="L194" s="239"/>
      <c r="M194" s="240"/>
      <c r="N194" s="241"/>
      <c r="O194" s="241"/>
      <c r="P194" s="241"/>
      <c r="Q194" s="241"/>
      <c r="R194" s="241"/>
      <c r="S194" s="241"/>
      <c r="T194" s="242"/>
      <c r="AT194" s="243" t="s">
        <v>156</v>
      </c>
      <c r="AU194" s="243" t="s">
        <v>83</v>
      </c>
      <c r="AV194" s="14" t="s">
        <v>148</v>
      </c>
      <c r="AW194" s="14" t="s">
        <v>36</v>
      </c>
      <c r="AX194" s="14" t="s">
        <v>81</v>
      </c>
      <c r="AY194" s="243" t="s">
        <v>140</v>
      </c>
    </row>
    <row r="195" spans="2:65" s="1" customFormat="1" ht="16.5" customHeight="1">
      <c r="B195" s="41"/>
      <c r="C195" s="244" t="s">
        <v>220</v>
      </c>
      <c r="D195" s="244" t="s">
        <v>221</v>
      </c>
      <c r="E195" s="245" t="s">
        <v>222</v>
      </c>
      <c r="F195" s="246" t="s">
        <v>223</v>
      </c>
      <c r="G195" s="247" t="s">
        <v>215</v>
      </c>
      <c r="H195" s="248">
        <v>77.459000000000003</v>
      </c>
      <c r="I195" s="249"/>
      <c r="J195" s="250">
        <f>ROUND(I195*H195,2)</f>
        <v>0</v>
      </c>
      <c r="K195" s="246" t="s">
        <v>147</v>
      </c>
      <c r="L195" s="251"/>
      <c r="M195" s="252" t="s">
        <v>21</v>
      </c>
      <c r="N195" s="253" t="s">
        <v>44</v>
      </c>
      <c r="O195" s="42"/>
      <c r="P195" s="197">
        <f>O195*H195</f>
        <v>0</v>
      </c>
      <c r="Q195" s="197">
        <v>3.0000000000000001E-5</v>
      </c>
      <c r="R195" s="197">
        <f>Q195*H195</f>
        <v>2.3237700000000002E-3</v>
      </c>
      <c r="S195" s="197">
        <v>0</v>
      </c>
      <c r="T195" s="198">
        <f>S195*H195</f>
        <v>0</v>
      </c>
      <c r="AR195" s="24" t="s">
        <v>212</v>
      </c>
      <c r="AT195" s="24" t="s">
        <v>221</v>
      </c>
      <c r="AU195" s="24" t="s">
        <v>83</v>
      </c>
      <c r="AY195" s="24" t="s">
        <v>140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24" t="s">
        <v>81</v>
      </c>
      <c r="BK195" s="199">
        <f>ROUND(I195*H195,2)</f>
        <v>0</v>
      </c>
      <c r="BL195" s="24" t="s">
        <v>148</v>
      </c>
      <c r="BM195" s="24" t="s">
        <v>224</v>
      </c>
    </row>
    <row r="196" spans="2:65" s="12" customFormat="1">
      <c r="B196" s="211"/>
      <c r="C196" s="212"/>
      <c r="D196" s="202" t="s">
        <v>156</v>
      </c>
      <c r="E196" s="213" t="s">
        <v>21</v>
      </c>
      <c r="F196" s="214" t="s">
        <v>225</v>
      </c>
      <c r="G196" s="212"/>
      <c r="H196" s="215">
        <v>77.459000000000003</v>
      </c>
      <c r="I196" s="216"/>
      <c r="J196" s="212"/>
      <c r="K196" s="212"/>
      <c r="L196" s="217"/>
      <c r="M196" s="218"/>
      <c r="N196" s="219"/>
      <c r="O196" s="219"/>
      <c r="P196" s="219"/>
      <c r="Q196" s="219"/>
      <c r="R196" s="219"/>
      <c r="S196" s="219"/>
      <c r="T196" s="220"/>
      <c r="AT196" s="221" t="s">
        <v>156</v>
      </c>
      <c r="AU196" s="221" t="s">
        <v>83</v>
      </c>
      <c r="AV196" s="12" t="s">
        <v>83</v>
      </c>
      <c r="AW196" s="12" t="s">
        <v>36</v>
      </c>
      <c r="AX196" s="12" t="s">
        <v>73</v>
      </c>
      <c r="AY196" s="221" t="s">
        <v>140</v>
      </c>
    </row>
    <row r="197" spans="2:65" s="14" customFormat="1">
      <c r="B197" s="233"/>
      <c r="C197" s="234"/>
      <c r="D197" s="202" t="s">
        <v>156</v>
      </c>
      <c r="E197" s="235" t="s">
        <v>21</v>
      </c>
      <c r="F197" s="236" t="s">
        <v>164</v>
      </c>
      <c r="G197" s="234"/>
      <c r="H197" s="237">
        <v>77.459000000000003</v>
      </c>
      <c r="I197" s="238"/>
      <c r="J197" s="234"/>
      <c r="K197" s="234"/>
      <c r="L197" s="239"/>
      <c r="M197" s="240"/>
      <c r="N197" s="241"/>
      <c r="O197" s="241"/>
      <c r="P197" s="241"/>
      <c r="Q197" s="241"/>
      <c r="R197" s="241"/>
      <c r="S197" s="241"/>
      <c r="T197" s="242"/>
      <c r="AT197" s="243" t="s">
        <v>156</v>
      </c>
      <c r="AU197" s="243" t="s">
        <v>83</v>
      </c>
      <c r="AV197" s="14" t="s">
        <v>148</v>
      </c>
      <c r="AW197" s="14" t="s">
        <v>36</v>
      </c>
      <c r="AX197" s="14" t="s">
        <v>81</v>
      </c>
      <c r="AY197" s="243" t="s">
        <v>140</v>
      </c>
    </row>
    <row r="198" spans="2:65" s="1" customFormat="1" ht="25.5" customHeight="1">
      <c r="B198" s="41"/>
      <c r="C198" s="188" t="s">
        <v>226</v>
      </c>
      <c r="D198" s="188" t="s">
        <v>143</v>
      </c>
      <c r="E198" s="189" t="s">
        <v>227</v>
      </c>
      <c r="F198" s="190" t="s">
        <v>228</v>
      </c>
      <c r="G198" s="191" t="s">
        <v>154</v>
      </c>
      <c r="H198" s="192">
        <v>0.442</v>
      </c>
      <c r="I198" s="193"/>
      <c r="J198" s="194">
        <f>ROUND(I198*H198,2)</f>
        <v>0</v>
      </c>
      <c r="K198" s="190" t="s">
        <v>147</v>
      </c>
      <c r="L198" s="61"/>
      <c r="M198" s="195" t="s">
        <v>21</v>
      </c>
      <c r="N198" s="196" t="s">
        <v>44</v>
      </c>
      <c r="O198" s="42"/>
      <c r="P198" s="197">
        <f>O198*H198</f>
        <v>0</v>
      </c>
      <c r="Q198" s="197">
        <v>0.1231</v>
      </c>
      <c r="R198" s="197">
        <f>Q198*H198</f>
        <v>5.4410199999999999E-2</v>
      </c>
      <c r="S198" s="197">
        <v>0</v>
      </c>
      <c r="T198" s="198">
        <f>S198*H198</f>
        <v>0</v>
      </c>
      <c r="AR198" s="24" t="s">
        <v>148</v>
      </c>
      <c r="AT198" s="24" t="s">
        <v>143</v>
      </c>
      <c r="AU198" s="24" t="s">
        <v>83</v>
      </c>
      <c r="AY198" s="24" t="s">
        <v>140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24" t="s">
        <v>81</v>
      </c>
      <c r="BK198" s="199">
        <f>ROUND(I198*H198,2)</f>
        <v>0</v>
      </c>
      <c r="BL198" s="24" t="s">
        <v>148</v>
      </c>
      <c r="BM198" s="24" t="s">
        <v>229</v>
      </c>
    </row>
    <row r="199" spans="2:65" s="11" customFormat="1">
      <c r="B199" s="200"/>
      <c r="C199" s="201"/>
      <c r="D199" s="202" t="s">
        <v>156</v>
      </c>
      <c r="E199" s="203" t="s">
        <v>21</v>
      </c>
      <c r="F199" s="204" t="s">
        <v>230</v>
      </c>
      <c r="G199" s="201"/>
      <c r="H199" s="203" t="s">
        <v>21</v>
      </c>
      <c r="I199" s="205"/>
      <c r="J199" s="201"/>
      <c r="K199" s="201"/>
      <c r="L199" s="206"/>
      <c r="M199" s="207"/>
      <c r="N199" s="208"/>
      <c r="O199" s="208"/>
      <c r="P199" s="208"/>
      <c r="Q199" s="208"/>
      <c r="R199" s="208"/>
      <c r="S199" s="208"/>
      <c r="T199" s="209"/>
      <c r="AT199" s="210" t="s">
        <v>156</v>
      </c>
      <c r="AU199" s="210" t="s">
        <v>83</v>
      </c>
      <c r="AV199" s="11" t="s">
        <v>81</v>
      </c>
      <c r="AW199" s="11" t="s">
        <v>36</v>
      </c>
      <c r="AX199" s="11" t="s">
        <v>73</v>
      </c>
      <c r="AY199" s="210" t="s">
        <v>140</v>
      </c>
    </row>
    <row r="200" spans="2:65" s="12" customFormat="1">
      <c r="B200" s="211"/>
      <c r="C200" s="212"/>
      <c r="D200" s="202" t="s">
        <v>156</v>
      </c>
      <c r="E200" s="213" t="s">
        <v>21</v>
      </c>
      <c r="F200" s="214" t="s">
        <v>231</v>
      </c>
      <c r="G200" s="212"/>
      <c r="H200" s="215">
        <v>0.442</v>
      </c>
      <c r="I200" s="216"/>
      <c r="J200" s="212"/>
      <c r="K200" s="212"/>
      <c r="L200" s="217"/>
      <c r="M200" s="218"/>
      <c r="N200" s="219"/>
      <c r="O200" s="219"/>
      <c r="P200" s="219"/>
      <c r="Q200" s="219"/>
      <c r="R200" s="219"/>
      <c r="S200" s="219"/>
      <c r="T200" s="220"/>
      <c r="AT200" s="221" t="s">
        <v>156</v>
      </c>
      <c r="AU200" s="221" t="s">
        <v>83</v>
      </c>
      <c r="AV200" s="12" t="s">
        <v>83</v>
      </c>
      <c r="AW200" s="12" t="s">
        <v>36</v>
      </c>
      <c r="AX200" s="12" t="s">
        <v>73</v>
      </c>
      <c r="AY200" s="221" t="s">
        <v>140</v>
      </c>
    </row>
    <row r="201" spans="2:65" s="14" customFormat="1">
      <c r="B201" s="233"/>
      <c r="C201" s="234"/>
      <c r="D201" s="202" t="s">
        <v>156</v>
      </c>
      <c r="E201" s="235" t="s">
        <v>21</v>
      </c>
      <c r="F201" s="236" t="s">
        <v>164</v>
      </c>
      <c r="G201" s="234"/>
      <c r="H201" s="237">
        <v>0.442</v>
      </c>
      <c r="I201" s="238"/>
      <c r="J201" s="234"/>
      <c r="K201" s="234"/>
      <c r="L201" s="239"/>
      <c r="M201" s="240"/>
      <c r="N201" s="241"/>
      <c r="O201" s="241"/>
      <c r="P201" s="241"/>
      <c r="Q201" s="241"/>
      <c r="R201" s="241"/>
      <c r="S201" s="241"/>
      <c r="T201" s="242"/>
      <c r="AT201" s="243" t="s">
        <v>156</v>
      </c>
      <c r="AU201" s="243" t="s">
        <v>83</v>
      </c>
      <c r="AV201" s="14" t="s">
        <v>148</v>
      </c>
      <c r="AW201" s="14" t="s">
        <v>36</v>
      </c>
      <c r="AX201" s="14" t="s">
        <v>81</v>
      </c>
      <c r="AY201" s="243" t="s">
        <v>140</v>
      </c>
    </row>
    <row r="202" spans="2:65" s="10" customFormat="1" ht="29.85" customHeight="1">
      <c r="B202" s="172"/>
      <c r="C202" s="173"/>
      <c r="D202" s="174" t="s">
        <v>72</v>
      </c>
      <c r="E202" s="186" t="s">
        <v>220</v>
      </c>
      <c r="F202" s="186" t="s">
        <v>232</v>
      </c>
      <c r="G202" s="173"/>
      <c r="H202" s="173"/>
      <c r="I202" s="176"/>
      <c r="J202" s="187">
        <f>BK202</f>
        <v>0</v>
      </c>
      <c r="K202" s="173"/>
      <c r="L202" s="178"/>
      <c r="M202" s="179"/>
      <c r="N202" s="180"/>
      <c r="O202" s="180"/>
      <c r="P202" s="181">
        <f>SUM(P203:P269)</f>
        <v>0</v>
      </c>
      <c r="Q202" s="180"/>
      <c r="R202" s="181">
        <f>SUM(R203:R269)</f>
        <v>0.34980666099999996</v>
      </c>
      <c r="S202" s="180"/>
      <c r="T202" s="182">
        <f>SUM(T203:T269)</f>
        <v>3.8723120000000004</v>
      </c>
      <c r="AR202" s="183" t="s">
        <v>81</v>
      </c>
      <c r="AT202" s="184" t="s">
        <v>72</v>
      </c>
      <c r="AU202" s="184" t="s">
        <v>81</v>
      </c>
      <c r="AY202" s="183" t="s">
        <v>140</v>
      </c>
      <c r="BK202" s="185">
        <f>SUM(BK203:BK269)</f>
        <v>0</v>
      </c>
    </row>
    <row r="203" spans="2:65" s="1" customFormat="1" ht="25.5" customHeight="1">
      <c r="B203" s="41"/>
      <c r="C203" s="188" t="s">
        <v>233</v>
      </c>
      <c r="D203" s="188" t="s">
        <v>143</v>
      </c>
      <c r="E203" s="189" t="s">
        <v>234</v>
      </c>
      <c r="F203" s="190" t="s">
        <v>235</v>
      </c>
      <c r="G203" s="191" t="s">
        <v>154</v>
      </c>
      <c r="H203" s="192">
        <v>156.51</v>
      </c>
      <c r="I203" s="193"/>
      <c r="J203" s="194">
        <f>ROUND(I203*H203,2)</f>
        <v>0</v>
      </c>
      <c r="K203" s="190" t="s">
        <v>147</v>
      </c>
      <c r="L203" s="61"/>
      <c r="M203" s="195" t="s">
        <v>21</v>
      </c>
      <c r="N203" s="196" t="s">
        <v>44</v>
      </c>
      <c r="O203" s="42"/>
      <c r="P203" s="197">
        <f>O203*H203</f>
        <v>0</v>
      </c>
      <c r="Q203" s="197">
        <v>2.1000000000000001E-4</v>
      </c>
      <c r="R203" s="197">
        <f>Q203*H203</f>
        <v>3.2867099999999996E-2</v>
      </c>
      <c r="S203" s="197">
        <v>0</v>
      </c>
      <c r="T203" s="198">
        <f>S203*H203</f>
        <v>0</v>
      </c>
      <c r="AR203" s="24" t="s">
        <v>148</v>
      </c>
      <c r="AT203" s="24" t="s">
        <v>143</v>
      </c>
      <c r="AU203" s="24" t="s">
        <v>83</v>
      </c>
      <c r="AY203" s="24" t="s">
        <v>140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24" t="s">
        <v>81</v>
      </c>
      <c r="BK203" s="199">
        <f>ROUND(I203*H203,2)</f>
        <v>0</v>
      </c>
      <c r="BL203" s="24" t="s">
        <v>148</v>
      </c>
      <c r="BM203" s="24" t="s">
        <v>236</v>
      </c>
    </row>
    <row r="204" spans="2:65" s="11" customFormat="1">
      <c r="B204" s="200"/>
      <c r="C204" s="201"/>
      <c r="D204" s="202" t="s">
        <v>156</v>
      </c>
      <c r="E204" s="203" t="s">
        <v>21</v>
      </c>
      <c r="F204" s="204" t="s">
        <v>194</v>
      </c>
      <c r="G204" s="201"/>
      <c r="H204" s="203" t="s">
        <v>21</v>
      </c>
      <c r="I204" s="205"/>
      <c r="J204" s="201"/>
      <c r="K204" s="201"/>
      <c r="L204" s="206"/>
      <c r="M204" s="207"/>
      <c r="N204" s="208"/>
      <c r="O204" s="208"/>
      <c r="P204" s="208"/>
      <c r="Q204" s="208"/>
      <c r="R204" s="208"/>
      <c r="S204" s="208"/>
      <c r="T204" s="209"/>
      <c r="AT204" s="210" t="s">
        <v>156</v>
      </c>
      <c r="AU204" s="210" t="s">
        <v>83</v>
      </c>
      <c r="AV204" s="11" t="s">
        <v>81</v>
      </c>
      <c r="AW204" s="11" t="s">
        <v>36</v>
      </c>
      <c r="AX204" s="11" t="s">
        <v>73</v>
      </c>
      <c r="AY204" s="210" t="s">
        <v>140</v>
      </c>
    </row>
    <row r="205" spans="2:65" s="12" customFormat="1">
      <c r="B205" s="211"/>
      <c r="C205" s="212"/>
      <c r="D205" s="202" t="s">
        <v>156</v>
      </c>
      <c r="E205" s="213" t="s">
        <v>21</v>
      </c>
      <c r="F205" s="214" t="s">
        <v>195</v>
      </c>
      <c r="G205" s="212"/>
      <c r="H205" s="215">
        <v>79</v>
      </c>
      <c r="I205" s="216"/>
      <c r="J205" s="212"/>
      <c r="K205" s="212"/>
      <c r="L205" s="217"/>
      <c r="M205" s="218"/>
      <c r="N205" s="219"/>
      <c r="O205" s="219"/>
      <c r="P205" s="219"/>
      <c r="Q205" s="219"/>
      <c r="R205" s="219"/>
      <c r="S205" s="219"/>
      <c r="T205" s="220"/>
      <c r="AT205" s="221" t="s">
        <v>156</v>
      </c>
      <c r="AU205" s="221" t="s">
        <v>83</v>
      </c>
      <c r="AV205" s="12" t="s">
        <v>83</v>
      </c>
      <c r="AW205" s="12" t="s">
        <v>36</v>
      </c>
      <c r="AX205" s="12" t="s">
        <v>73</v>
      </c>
      <c r="AY205" s="221" t="s">
        <v>140</v>
      </c>
    </row>
    <row r="206" spans="2:65" s="11" customFormat="1">
      <c r="B206" s="200"/>
      <c r="C206" s="201"/>
      <c r="D206" s="202" t="s">
        <v>156</v>
      </c>
      <c r="E206" s="203" t="s">
        <v>21</v>
      </c>
      <c r="F206" s="204" t="s">
        <v>161</v>
      </c>
      <c r="G206" s="201"/>
      <c r="H206" s="203" t="s">
        <v>21</v>
      </c>
      <c r="I206" s="205"/>
      <c r="J206" s="201"/>
      <c r="K206" s="201"/>
      <c r="L206" s="206"/>
      <c r="M206" s="207"/>
      <c r="N206" s="208"/>
      <c r="O206" s="208"/>
      <c r="P206" s="208"/>
      <c r="Q206" s="208"/>
      <c r="R206" s="208"/>
      <c r="S206" s="208"/>
      <c r="T206" s="209"/>
      <c r="AT206" s="210" t="s">
        <v>156</v>
      </c>
      <c r="AU206" s="210" t="s">
        <v>83</v>
      </c>
      <c r="AV206" s="11" t="s">
        <v>81</v>
      </c>
      <c r="AW206" s="11" t="s">
        <v>36</v>
      </c>
      <c r="AX206" s="11" t="s">
        <v>73</v>
      </c>
      <c r="AY206" s="210" t="s">
        <v>140</v>
      </c>
    </row>
    <row r="207" spans="2:65" s="12" customFormat="1">
      <c r="B207" s="211"/>
      <c r="C207" s="212"/>
      <c r="D207" s="202" t="s">
        <v>156</v>
      </c>
      <c r="E207" s="213" t="s">
        <v>21</v>
      </c>
      <c r="F207" s="214" t="s">
        <v>196</v>
      </c>
      <c r="G207" s="212"/>
      <c r="H207" s="215">
        <v>77.510000000000005</v>
      </c>
      <c r="I207" s="216"/>
      <c r="J207" s="212"/>
      <c r="K207" s="212"/>
      <c r="L207" s="217"/>
      <c r="M207" s="218"/>
      <c r="N207" s="219"/>
      <c r="O207" s="219"/>
      <c r="P207" s="219"/>
      <c r="Q207" s="219"/>
      <c r="R207" s="219"/>
      <c r="S207" s="219"/>
      <c r="T207" s="220"/>
      <c r="AT207" s="221" t="s">
        <v>156</v>
      </c>
      <c r="AU207" s="221" t="s">
        <v>83</v>
      </c>
      <c r="AV207" s="12" t="s">
        <v>83</v>
      </c>
      <c r="AW207" s="12" t="s">
        <v>36</v>
      </c>
      <c r="AX207" s="12" t="s">
        <v>73</v>
      </c>
      <c r="AY207" s="221" t="s">
        <v>140</v>
      </c>
    </row>
    <row r="208" spans="2:65" s="14" customFormat="1">
      <c r="B208" s="233"/>
      <c r="C208" s="234"/>
      <c r="D208" s="202" t="s">
        <v>156</v>
      </c>
      <c r="E208" s="235" t="s">
        <v>21</v>
      </c>
      <c r="F208" s="236" t="s">
        <v>164</v>
      </c>
      <c r="G208" s="234"/>
      <c r="H208" s="237">
        <v>156.51</v>
      </c>
      <c r="I208" s="238"/>
      <c r="J208" s="234"/>
      <c r="K208" s="234"/>
      <c r="L208" s="239"/>
      <c r="M208" s="240"/>
      <c r="N208" s="241"/>
      <c r="O208" s="241"/>
      <c r="P208" s="241"/>
      <c r="Q208" s="241"/>
      <c r="R208" s="241"/>
      <c r="S208" s="241"/>
      <c r="T208" s="242"/>
      <c r="AT208" s="243" t="s">
        <v>156</v>
      </c>
      <c r="AU208" s="243" t="s">
        <v>83</v>
      </c>
      <c r="AV208" s="14" t="s">
        <v>148</v>
      </c>
      <c r="AW208" s="14" t="s">
        <v>36</v>
      </c>
      <c r="AX208" s="14" t="s">
        <v>81</v>
      </c>
      <c r="AY208" s="243" t="s">
        <v>140</v>
      </c>
    </row>
    <row r="209" spans="2:65" s="1" customFormat="1" ht="25.5" customHeight="1">
      <c r="B209" s="41"/>
      <c r="C209" s="188" t="s">
        <v>237</v>
      </c>
      <c r="D209" s="188" t="s">
        <v>143</v>
      </c>
      <c r="E209" s="189" t="s">
        <v>238</v>
      </c>
      <c r="F209" s="190" t="s">
        <v>239</v>
      </c>
      <c r="G209" s="191" t="s">
        <v>154</v>
      </c>
      <c r="H209" s="192">
        <v>156.51</v>
      </c>
      <c r="I209" s="193"/>
      <c r="J209" s="194">
        <f>ROUND(I209*H209,2)</f>
        <v>0</v>
      </c>
      <c r="K209" s="190" t="s">
        <v>147</v>
      </c>
      <c r="L209" s="61"/>
      <c r="M209" s="195" t="s">
        <v>21</v>
      </c>
      <c r="N209" s="196" t="s">
        <v>44</v>
      </c>
      <c r="O209" s="42"/>
      <c r="P209" s="197">
        <f>O209*H209</f>
        <v>0</v>
      </c>
      <c r="Q209" s="197">
        <v>3.9499999999999998E-5</v>
      </c>
      <c r="R209" s="197">
        <f>Q209*H209</f>
        <v>6.1821449999999991E-3</v>
      </c>
      <c r="S209" s="197">
        <v>0</v>
      </c>
      <c r="T209" s="198">
        <f>S209*H209</f>
        <v>0</v>
      </c>
      <c r="AR209" s="24" t="s">
        <v>148</v>
      </c>
      <c r="AT209" s="24" t="s">
        <v>143</v>
      </c>
      <c r="AU209" s="24" t="s">
        <v>83</v>
      </c>
      <c r="AY209" s="24" t="s">
        <v>140</v>
      </c>
      <c r="BE209" s="199">
        <f>IF(N209="základní",J209,0)</f>
        <v>0</v>
      </c>
      <c r="BF209" s="199">
        <f>IF(N209="snížená",J209,0)</f>
        <v>0</v>
      </c>
      <c r="BG209" s="199">
        <f>IF(N209="zákl. přenesená",J209,0)</f>
        <v>0</v>
      </c>
      <c r="BH209" s="199">
        <f>IF(N209="sníž. přenesená",J209,0)</f>
        <v>0</v>
      </c>
      <c r="BI209" s="199">
        <f>IF(N209="nulová",J209,0)</f>
        <v>0</v>
      </c>
      <c r="BJ209" s="24" t="s">
        <v>81</v>
      </c>
      <c r="BK209" s="199">
        <f>ROUND(I209*H209,2)</f>
        <v>0</v>
      </c>
      <c r="BL209" s="24" t="s">
        <v>148</v>
      </c>
      <c r="BM209" s="24" t="s">
        <v>240</v>
      </c>
    </row>
    <row r="210" spans="2:65" s="11" customFormat="1">
      <c r="B210" s="200"/>
      <c r="C210" s="201"/>
      <c r="D210" s="202" t="s">
        <v>156</v>
      </c>
      <c r="E210" s="203" t="s">
        <v>21</v>
      </c>
      <c r="F210" s="204" t="s">
        <v>194</v>
      </c>
      <c r="G210" s="201"/>
      <c r="H210" s="203" t="s">
        <v>21</v>
      </c>
      <c r="I210" s="205"/>
      <c r="J210" s="201"/>
      <c r="K210" s="201"/>
      <c r="L210" s="206"/>
      <c r="M210" s="207"/>
      <c r="N210" s="208"/>
      <c r="O210" s="208"/>
      <c r="P210" s="208"/>
      <c r="Q210" s="208"/>
      <c r="R210" s="208"/>
      <c r="S210" s="208"/>
      <c r="T210" s="209"/>
      <c r="AT210" s="210" t="s">
        <v>156</v>
      </c>
      <c r="AU210" s="210" t="s">
        <v>83</v>
      </c>
      <c r="AV210" s="11" t="s">
        <v>81</v>
      </c>
      <c r="AW210" s="11" t="s">
        <v>36</v>
      </c>
      <c r="AX210" s="11" t="s">
        <v>73</v>
      </c>
      <c r="AY210" s="210" t="s">
        <v>140</v>
      </c>
    </row>
    <row r="211" spans="2:65" s="12" customFormat="1">
      <c r="B211" s="211"/>
      <c r="C211" s="212"/>
      <c r="D211" s="202" t="s">
        <v>156</v>
      </c>
      <c r="E211" s="213" t="s">
        <v>21</v>
      </c>
      <c r="F211" s="214" t="s">
        <v>195</v>
      </c>
      <c r="G211" s="212"/>
      <c r="H211" s="215">
        <v>79</v>
      </c>
      <c r="I211" s="216"/>
      <c r="J211" s="212"/>
      <c r="K211" s="212"/>
      <c r="L211" s="217"/>
      <c r="M211" s="218"/>
      <c r="N211" s="219"/>
      <c r="O211" s="219"/>
      <c r="P211" s="219"/>
      <c r="Q211" s="219"/>
      <c r="R211" s="219"/>
      <c r="S211" s="219"/>
      <c r="T211" s="220"/>
      <c r="AT211" s="221" t="s">
        <v>156</v>
      </c>
      <c r="AU211" s="221" t="s">
        <v>83</v>
      </c>
      <c r="AV211" s="12" t="s">
        <v>83</v>
      </c>
      <c r="AW211" s="12" t="s">
        <v>36</v>
      </c>
      <c r="AX211" s="12" t="s">
        <v>73</v>
      </c>
      <c r="AY211" s="221" t="s">
        <v>140</v>
      </c>
    </row>
    <row r="212" spans="2:65" s="11" customFormat="1">
      <c r="B212" s="200"/>
      <c r="C212" s="201"/>
      <c r="D212" s="202" t="s">
        <v>156</v>
      </c>
      <c r="E212" s="203" t="s">
        <v>21</v>
      </c>
      <c r="F212" s="204" t="s">
        <v>161</v>
      </c>
      <c r="G212" s="201"/>
      <c r="H212" s="203" t="s">
        <v>21</v>
      </c>
      <c r="I212" s="205"/>
      <c r="J212" s="201"/>
      <c r="K212" s="201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156</v>
      </c>
      <c r="AU212" s="210" t="s">
        <v>83</v>
      </c>
      <c r="AV212" s="11" t="s">
        <v>81</v>
      </c>
      <c r="AW212" s="11" t="s">
        <v>36</v>
      </c>
      <c r="AX212" s="11" t="s">
        <v>73</v>
      </c>
      <c r="AY212" s="210" t="s">
        <v>140</v>
      </c>
    </row>
    <row r="213" spans="2:65" s="12" customFormat="1">
      <c r="B213" s="211"/>
      <c r="C213" s="212"/>
      <c r="D213" s="202" t="s">
        <v>156</v>
      </c>
      <c r="E213" s="213" t="s">
        <v>21</v>
      </c>
      <c r="F213" s="214" t="s">
        <v>196</v>
      </c>
      <c r="G213" s="212"/>
      <c r="H213" s="215">
        <v>77.510000000000005</v>
      </c>
      <c r="I213" s="216"/>
      <c r="J213" s="212"/>
      <c r="K213" s="212"/>
      <c r="L213" s="217"/>
      <c r="M213" s="218"/>
      <c r="N213" s="219"/>
      <c r="O213" s="219"/>
      <c r="P213" s="219"/>
      <c r="Q213" s="219"/>
      <c r="R213" s="219"/>
      <c r="S213" s="219"/>
      <c r="T213" s="220"/>
      <c r="AT213" s="221" t="s">
        <v>156</v>
      </c>
      <c r="AU213" s="221" t="s">
        <v>83</v>
      </c>
      <c r="AV213" s="12" t="s">
        <v>83</v>
      </c>
      <c r="AW213" s="12" t="s">
        <v>36</v>
      </c>
      <c r="AX213" s="12" t="s">
        <v>73</v>
      </c>
      <c r="AY213" s="221" t="s">
        <v>140</v>
      </c>
    </row>
    <row r="214" spans="2:65" s="14" customFormat="1">
      <c r="B214" s="233"/>
      <c r="C214" s="234"/>
      <c r="D214" s="202" t="s">
        <v>156</v>
      </c>
      <c r="E214" s="235" t="s">
        <v>21</v>
      </c>
      <c r="F214" s="236" t="s">
        <v>164</v>
      </c>
      <c r="G214" s="234"/>
      <c r="H214" s="237">
        <v>156.51</v>
      </c>
      <c r="I214" s="238"/>
      <c r="J214" s="234"/>
      <c r="K214" s="234"/>
      <c r="L214" s="239"/>
      <c r="M214" s="240"/>
      <c r="N214" s="241"/>
      <c r="O214" s="241"/>
      <c r="P214" s="241"/>
      <c r="Q214" s="241"/>
      <c r="R214" s="241"/>
      <c r="S214" s="241"/>
      <c r="T214" s="242"/>
      <c r="AT214" s="243" t="s">
        <v>156</v>
      </c>
      <c r="AU214" s="243" t="s">
        <v>83</v>
      </c>
      <c r="AV214" s="14" t="s">
        <v>148</v>
      </c>
      <c r="AW214" s="14" t="s">
        <v>36</v>
      </c>
      <c r="AX214" s="14" t="s">
        <v>81</v>
      </c>
      <c r="AY214" s="243" t="s">
        <v>140</v>
      </c>
    </row>
    <row r="215" spans="2:65" s="1" customFormat="1" ht="25.5" customHeight="1">
      <c r="B215" s="41"/>
      <c r="C215" s="188" t="s">
        <v>241</v>
      </c>
      <c r="D215" s="188" t="s">
        <v>143</v>
      </c>
      <c r="E215" s="189" t="s">
        <v>242</v>
      </c>
      <c r="F215" s="190" t="s">
        <v>243</v>
      </c>
      <c r="G215" s="191" t="s">
        <v>154</v>
      </c>
      <c r="H215" s="192">
        <v>138</v>
      </c>
      <c r="I215" s="193"/>
      <c r="J215" s="194">
        <f>ROUND(I215*H215,2)</f>
        <v>0</v>
      </c>
      <c r="K215" s="190" t="s">
        <v>147</v>
      </c>
      <c r="L215" s="61"/>
      <c r="M215" s="195" t="s">
        <v>21</v>
      </c>
      <c r="N215" s="196" t="s">
        <v>44</v>
      </c>
      <c r="O215" s="42"/>
      <c r="P215" s="197">
        <f>O215*H215</f>
        <v>0</v>
      </c>
      <c r="Q215" s="197">
        <v>0</v>
      </c>
      <c r="R215" s="197">
        <f>Q215*H215</f>
        <v>0</v>
      </c>
      <c r="S215" s="197">
        <v>0</v>
      </c>
      <c r="T215" s="198">
        <f>S215*H215</f>
        <v>0</v>
      </c>
      <c r="AR215" s="24" t="s">
        <v>148</v>
      </c>
      <c r="AT215" s="24" t="s">
        <v>143</v>
      </c>
      <c r="AU215" s="24" t="s">
        <v>83</v>
      </c>
      <c r="AY215" s="24" t="s">
        <v>140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24" t="s">
        <v>81</v>
      </c>
      <c r="BK215" s="199">
        <f>ROUND(I215*H215,2)</f>
        <v>0</v>
      </c>
      <c r="BL215" s="24" t="s">
        <v>148</v>
      </c>
      <c r="BM215" s="24" t="s">
        <v>244</v>
      </c>
    </row>
    <row r="216" spans="2:65" s="1" customFormat="1" ht="25.5" customHeight="1">
      <c r="B216" s="41"/>
      <c r="C216" s="188" t="s">
        <v>245</v>
      </c>
      <c r="D216" s="188" t="s">
        <v>143</v>
      </c>
      <c r="E216" s="189" t="s">
        <v>246</v>
      </c>
      <c r="F216" s="190" t="s">
        <v>247</v>
      </c>
      <c r="G216" s="191" t="s">
        <v>154</v>
      </c>
      <c r="H216" s="192">
        <v>138</v>
      </c>
      <c r="I216" s="193"/>
      <c r="J216" s="194">
        <f>ROUND(I216*H216,2)</f>
        <v>0</v>
      </c>
      <c r="K216" s="190" t="s">
        <v>147</v>
      </c>
      <c r="L216" s="61"/>
      <c r="M216" s="195" t="s">
        <v>21</v>
      </c>
      <c r="N216" s="196" t="s">
        <v>44</v>
      </c>
      <c r="O216" s="42"/>
      <c r="P216" s="197">
        <f>O216*H216</f>
        <v>0</v>
      </c>
      <c r="Q216" s="197">
        <v>1.1875000000000001E-5</v>
      </c>
      <c r="R216" s="197">
        <f>Q216*H216</f>
        <v>1.63875E-3</v>
      </c>
      <c r="S216" s="197">
        <v>0</v>
      </c>
      <c r="T216" s="198">
        <f>S216*H216</f>
        <v>0</v>
      </c>
      <c r="AR216" s="24" t="s">
        <v>148</v>
      </c>
      <c r="AT216" s="24" t="s">
        <v>143</v>
      </c>
      <c r="AU216" s="24" t="s">
        <v>83</v>
      </c>
      <c r="AY216" s="24" t="s">
        <v>140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24" t="s">
        <v>81</v>
      </c>
      <c r="BK216" s="199">
        <f>ROUND(I216*H216,2)</f>
        <v>0</v>
      </c>
      <c r="BL216" s="24" t="s">
        <v>148</v>
      </c>
      <c r="BM216" s="24" t="s">
        <v>248</v>
      </c>
    </row>
    <row r="217" spans="2:65" s="1" customFormat="1" ht="16.5" customHeight="1">
      <c r="B217" s="41"/>
      <c r="C217" s="188" t="s">
        <v>10</v>
      </c>
      <c r="D217" s="188" t="s">
        <v>143</v>
      </c>
      <c r="E217" s="189" t="s">
        <v>249</v>
      </c>
      <c r="F217" s="190" t="s">
        <v>250</v>
      </c>
      <c r="G217" s="191" t="s">
        <v>154</v>
      </c>
      <c r="H217" s="192">
        <v>42.3</v>
      </c>
      <c r="I217" s="193"/>
      <c r="J217" s="194">
        <f>ROUND(I217*H217,2)</f>
        <v>0</v>
      </c>
      <c r="K217" s="190" t="s">
        <v>147</v>
      </c>
      <c r="L217" s="61"/>
      <c r="M217" s="195" t="s">
        <v>21</v>
      </c>
      <c r="N217" s="196" t="s">
        <v>44</v>
      </c>
      <c r="O217" s="42"/>
      <c r="P217" s="197">
        <f>O217*H217</f>
        <v>0</v>
      </c>
      <c r="Q217" s="197">
        <v>0</v>
      </c>
      <c r="R217" s="197">
        <f>Q217*H217</f>
        <v>0</v>
      </c>
      <c r="S217" s="197">
        <v>0</v>
      </c>
      <c r="T217" s="198">
        <f>S217*H217</f>
        <v>0</v>
      </c>
      <c r="AR217" s="24" t="s">
        <v>148</v>
      </c>
      <c r="AT217" s="24" t="s">
        <v>143</v>
      </c>
      <c r="AU217" s="24" t="s">
        <v>83</v>
      </c>
      <c r="AY217" s="24" t="s">
        <v>140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24" t="s">
        <v>81</v>
      </c>
      <c r="BK217" s="199">
        <f>ROUND(I217*H217,2)</f>
        <v>0</v>
      </c>
      <c r="BL217" s="24" t="s">
        <v>148</v>
      </c>
      <c r="BM217" s="24" t="s">
        <v>251</v>
      </c>
    </row>
    <row r="218" spans="2:65" s="1" customFormat="1" ht="16.5" customHeight="1">
      <c r="B218" s="41"/>
      <c r="C218" s="188" t="s">
        <v>252</v>
      </c>
      <c r="D218" s="188" t="s">
        <v>143</v>
      </c>
      <c r="E218" s="189" t="s">
        <v>253</v>
      </c>
      <c r="F218" s="190" t="s">
        <v>254</v>
      </c>
      <c r="G218" s="191" t="s">
        <v>154</v>
      </c>
      <c r="H218" s="192">
        <v>42.3</v>
      </c>
      <c r="I218" s="193"/>
      <c r="J218" s="194">
        <f>ROUND(I218*H218,2)</f>
        <v>0</v>
      </c>
      <c r="K218" s="190" t="s">
        <v>147</v>
      </c>
      <c r="L218" s="61"/>
      <c r="M218" s="195" t="s">
        <v>21</v>
      </c>
      <c r="N218" s="196" t="s">
        <v>44</v>
      </c>
      <c r="O218" s="42"/>
      <c r="P218" s="197">
        <f>O218*H218</f>
        <v>0</v>
      </c>
      <c r="Q218" s="197">
        <v>1.33E-5</v>
      </c>
      <c r="R218" s="197">
        <f>Q218*H218</f>
        <v>5.6258999999999997E-4</v>
      </c>
      <c r="S218" s="197">
        <v>0</v>
      </c>
      <c r="T218" s="198">
        <f>S218*H218</f>
        <v>0</v>
      </c>
      <c r="AR218" s="24" t="s">
        <v>148</v>
      </c>
      <c r="AT218" s="24" t="s">
        <v>143</v>
      </c>
      <c r="AU218" s="24" t="s">
        <v>83</v>
      </c>
      <c r="AY218" s="24" t="s">
        <v>140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24" t="s">
        <v>81</v>
      </c>
      <c r="BK218" s="199">
        <f>ROUND(I218*H218,2)</f>
        <v>0</v>
      </c>
      <c r="BL218" s="24" t="s">
        <v>148</v>
      </c>
      <c r="BM218" s="24" t="s">
        <v>255</v>
      </c>
    </row>
    <row r="219" spans="2:65" s="1" customFormat="1" ht="16.5" customHeight="1">
      <c r="B219" s="41"/>
      <c r="C219" s="188" t="s">
        <v>256</v>
      </c>
      <c r="D219" s="188" t="s">
        <v>143</v>
      </c>
      <c r="E219" s="189" t="s">
        <v>257</v>
      </c>
      <c r="F219" s="190" t="s">
        <v>258</v>
      </c>
      <c r="G219" s="191" t="s">
        <v>154</v>
      </c>
      <c r="H219" s="192">
        <v>42.3</v>
      </c>
      <c r="I219" s="193"/>
      <c r="J219" s="194">
        <f>ROUND(I219*H219,2)</f>
        <v>0</v>
      </c>
      <c r="K219" s="190" t="s">
        <v>21</v>
      </c>
      <c r="L219" s="61"/>
      <c r="M219" s="195" t="s">
        <v>21</v>
      </c>
      <c r="N219" s="196" t="s">
        <v>44</v>
      </c>
      <c r="O219" s="42"/>
      <c r="P219" s="197">
        <f>O219*H219</f>
        <v>0</v>
      </c>
      <c r="Q219" s="197">
        <v>7.2830000000000004E-3</v>
      </c>
      <c r="R219" s="197">
        <f>Q219*H219</f>
        <v>0.30807089999999998</v>
      </c>
      <c r="S219" s="197">
        <v>0</v>
      </c>
      <c r="T219" s="198">
        <f>S219*H219</f>
        <v>0</v>
      </c>
      <c r="AR219" s="24" t="s">
        <v>148</v>
      </c>
      <c r="AT219" s="24" t="s">
        <v>143</v>
      </c>
      <c r="AU219" s="24" t="s">
        <v>83</v>
      </c>
      <c r="AY219" s="24" t="s">
        <v>140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24" t="s">
        <v>81</v>
      </c>
      <c r="BK219" s="199">
        <f>ROUND(I219*H219,2)</f>
        <v>0</v>
      </c>
      <c r="BL219" s="24" t="s">
        <v>148</v>
      </c>
      <c r="BM219" s="24" t="s">
        <v>259</v>
      </c>
    </row>
    <row r="220" spans="2:65" s="12" customFormat="1">
      <c r="B220" s="211"/>
      <c r="C220" s="212"/>
      <c r="D220" s="202" t="s">
        <v>156</v>
      </c>
      <c r="E220" s="213" t="s">
        <v>21</v>
      </c>
      <c r="F220" s="214" t="s">
        <v>260</v>
      </c>
      <c r="G220" s="212"/>
      <c r="H220" s="215">
        <v>42.3</v>
      </c>
      <c r="I220" s="216"/>
      <c r="J220" s="212"/>
      <c r="K220" s="212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156</v>
      </c>
      <c r="AU220" s="221" t="s">
        <v>83</v>
      </c>
      <c r="AV220" s="12" t="s">
        <v>83</v>
      </c>
      <c r="AW220" s="12" t="s">
        <v>36</v>
      </c>
      <c r="AX220" s="12" t="s">
        <v>73</v>
      </c>
      <c r="AY220" s="221" t="s">
        <v>140</v>
      </c>
    </row>
    <row r="221" spans="2:65" s="14" customFormat="1">
      <c r="B221" s="233"/>
      <c r="C221" s="234"/>
      <c r="D221" s="202" t="s">
        <v>156</v>
      </c>
      <c r="E221" s="235" t="s">
        <v>21</v>
      </c>
      <c r="F221" s="236" t="s">
        <v>164</v>
      </c>
      <c r="G221" s="234"/>
      <c r="H221" s="237">
        <v>42.3</v>
      </c>
      <c r="I221" s="238"/>
      <c r="J221" s="234"/>
      <c r="K221" s="234"/>
      <c r="L221" s="239"/>
      <c r="M221" s="240"/>
      <c r="N221" s="241"/>
      <c r="O221" s="241"/>
      <c r="P221" s="241"/>
      <c r="Q221" s="241"/>
      <c r="R221" s="241"/>
      <c r="S221" s="241"/>
      <c r="T221" s="242"/>
      <c r="AT221" s="243" t="s">
        <v>156</v>
      </c>
      <c r="AU221" s="243" t="s">
        <v>83</v>
      </c>
      <c r="AV221" s="14" t="s">
        <v>148</v>
      </c>
      <c r="AW221" s="14" t="s">
        <v>36</v>
      </c>
      <c r="AX221" s="14" t="s">
        <v>81</v>
      </c>
      <c r="AY221" s="243" t="s">
        <v>140</v>
      </c>
    </row>
    <row r="222" spans="2:65" s="1" customFormat="1" ht="16.5" customHeight="1">
      <c r="B222" s="41"/>
      <c r="C222" s="188" t="s">
        <v>261</v>
      </c>
      <c r="D222" s="188" t="s">
        <v>143</v>
      </c>
      <c r="E222" s="189" t="s">
        <v>262</v>
      </c>
      <c r="F222" s="190" t="s">
        <v>263</v>
      </c>
      <c r="G222" s="191" t="s">
        <v>154</v>
      </c>
      <c r="H222" s="192">
        <v>42.3</v>
      </c>
      <c r="I222" s="193"/>
      <c r="J222" s="194">
        <f>ROUND(I222*H222,2)</f>
        <v>0</v>
      </c>
      <c r="K222" s="190" t="s">
        <v>21</v>
      </c>
      <c r="L222" s="61"/>
      <c r="M222" s="195" t="s">
        <v>21</v>
      </c>
      <c r="N222" s="196" t="s">
        <v>44</v>
      </c>
      <c r="O222" s="42"/>
      <c r="P222" s="197">
        <f>O222*H222</f>
        <v>0</v>
      </c>
      <c r="Q222" s="197">
        <v>0</v>
      </c>
      <c r="R222" s="197">
        <f>Q222*H222</f>
        <v>0</v>
      </c>
      <c r="S222" s="197">
        <v>0</v>
      </c>
      <c r="T222" s="198">
        <f>S222*H222</f>
        <v>0</v>
      </c>
      <c r="AR222" s="24" t="s">
        <v>148</v>
      </c>
      <c r="AT222" s="24" t="s">
        <v>143</v>
      </c>
      <c r="AU222" s="24" t="s">
        <v>83</v>
      </c>
      <c r="AY222" s="24" t="s">
        <v>140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24" t="s">
        <v>81</v>
      </c>
      <c r="BK222" s="199">
        <f>ROUND(I222*H222,2)</f>
        <v>0</v>
      </c>
      <c r="BL222" s="24" t="s">
        <v>148</v>
      </c>
      <c r="BM222" s="24" t="s">
        <v>264</v>
      </c>
    </row>
    <row r="223" spans="2:65" s="1" customFormat="1" ht="25.5" customHeight="1">
      <c r="B223" s="41"/>
      <c r="C223" s="188" t="s">
        <v>265</v>
      </c>
      <c r="D223" s="188" t="s">
        <v>143</v>
      </c>
      <c r="E223" s="189" t="s">
        <v>266</v>
      </c>
      <c r="F223" s="190" t="s">
        <v>267</v>
      </c>
      <c r="G223" s="191" t="s">
        <v>146</v>
      </c>
      <c r="H223" s="192">
        <v>8</v>
      </c>
      <c r="I223" s="193"/>
      <c r="J223" s="194">
        <f>ROUND(I223*H223,2)</f>
        <v>0</v>
      </c>
      <c r="K223" s="190" t="s">
        <v>147</v>
      </c>
      <c r="L223" s="61"/>
      <c r="M223" s="195" t="s">
        <v>21</v>
      </c>
      <c r="N223" s="196" t="s">
        <v>44</v>
      </c>
      <c r="O223" s="42"/>
      <c r="P223" s="197">
        <f>O223*H223</f>
        <v>0</v>
      </c>
      <c r="Q223" s="197">
        <v>6.0646999999999997E-5</v>
      </c>
      <c r="R223" s="197">
        <f>Q223*H223</f>
        <v>4.8517599999999998E-4</v>
      </c>
      <c r="S223" s="197">
        <v>0</v>
      </c>
      <c r="T223" s="198">
        <f>S223*H223</f>
        <v>0</v>
      </c>
      <c r="AR223" s="24" t="s">
        <v>148</v>
      </c>
      <c r="AT223" s="24" t="s">
        <v>143</v>
      </c>
      <c r="AU223" s="24" t="s">
        <v>83</v>
      </c>
      <c r="AY223" s="24" t="s">
        <v>140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24" t="s">
        <v>81</v>
      </c>
      <c r="BK223" s="199">
        <f>ROUND(I223*H223,2)</f>
        <v>0</v>
      </c>
      <c r="BL223" s="24" t="s">
        <v>148</v>
      </c>
      <c r="BM223" s="24" t="s">
        <v>268</v>
      </c>
    </row>
    <row r="224" spans="2:65" s="11" customFormat="1">
      <c r="B224" s="200"/>
      <c r="C224" s="201"/>
      <c r="D224" s="202" t="s">
        <v>156</v>
      </c>
      <c r="E224" s="203" t="s">
        <v>21</v>
      </c>
      <c r="F224" s="204" t="s">
        <v>269</v>
      </c>
      <c r="G224" s="201"/>
      <c r="H224" s="203" t="s">
        <v>21</v>
      </c>
      <c r="I224" s="205"/>
      <c r="J224" s="201"/>
      <c r="K224" s="201"/>
      <c r="L224" s="206"/>
      <c r="M224" s="207"/>
      <c r="N224" s="208"/>
      <c r="O224" s="208"/>
      <c r="P224" s="208"/>
      <c r="Q224" s="208"/>
      <c r="R224" s="208"/>
      <c r="S224" s="208"/>
      <c r="T224" s="209"/>
      <c r="AT224" s="210" t="s">
        <v>156</v>
      </c>
      <c r="AU224" s="210" t="s">
        <v>83</v>
      </c>
      <c r="AV224" s="11" t="s">
        <v>81</v>
      </c>
      <c r="AW224" s="11" t="s">
        <v>36</v>
      </c>
      <c r="AX224" s="11" t="s">
        <v>73</v>
      </c>
      <c r="AY224" s="210" t="s">
        <v>140</v>
      </c>
    </row>
    <row r="225" spans="2:65" s="12" customFormat="1">
      <c r="B225" s="211"/>
      <c r="C225" s="212"/>
      <c r="D225" s="202" t="s">
        <v>156</v>
      </c>
      <c r="E225" s="213" t="s">
        <v>21</v>
      </c>
      <c r="F225" s="214" t="s">
        <v>270</v>
      </c>
      <c r="G225" s="212"/>
      <c r="H225" s="215">
        <v>8</v>
      </c>
      <c r="I225" s="216"/>
      <c r="J225" s="212"/>
      <c r="K225" s="212"/>
      <c r="L225" s="217"/>
      <c r="M225" s="218"/>
      <c r="N225" s="219"/>
      <c r="O225" s="219"/>
      <c r="P225" s="219"/>
      <c r="Q225" s="219"/>
      <c r="R225" s="219"/>
      <c r="S225" s="219"/>
      <c r="T225" s="220"/>
      <c r="AT225" s="221" t="s">
        <v>156</v>
      </c>
      <c r="AU225" s="221" t="s">
        <v>83</v>
      </c>
      <c r="AV225" s="12" t="s">
        <v>83</v>
      </c>
      <c r="AW225" s="12" t="s">
        <v>36</v>
      </c>
      <c r="AX225" s="12" t="s">
        <v>73</v>
      </c>
      <c r="AY225" s="221" t="s">
        <v>140</v>
      </c>
    </row>
    <row r="226" spans="2:65" s="14" customFormat="1">
      <c r="B226" s="233"/>
      <c r="C226" s="234"/>
      <c r="D226" s="202" t="s">
        <v>156</v>
      </c>
      <c r="E226" s="235" t="s">
        <v>21</v>
      </c>
      <c r="F226" s="236" t="s">
        <v>164</v>
      </c>
      <c r="G226" s="234"/>
      <c r="H226" s="237">
        <v>8</v>
      </c>
      <c r="I226" s="238"/>
      <c r="J226" s="234"/>
      <c r="K226" s="234"/>
      <c r="L226" s="239"/>
      <c r="M226" s="240"/>
      <c r="N226" s="241"/>
      <c r="O226" s="241"/>
      <c r="P226" s="241"/>
      <c r="Q226" s="241"/>
      <c r="R226" s="241"/>
      <c r="S226" s="241"/>
      <c r="T226" s="242"/>
      <c r="AT226" s="243" t="s">
        <v>156</v>
      </c>
      <c r="AU226" s="243" t="s">
        <v>83</v>
      </c>
      <c r="AV226" s="14" t="s">
        <v>148</v>
      </c>
      <c r="AW226" s="14" t="s">
        <v>36</v>
      </c>
      <c r="AX226" s="14" t="s">
        <v>81</v>
      </c>
      <c r="AY226" s="243" t="s">
        <v>140</v>
      </c>
    </row>
    <row r="227" spans="2:65" s="1" customFormat="1" ht="25.5" customHeight="1">
      <c r="B227" s="41"/>
      <c r="C227" s="188" t="s">
        <v>271</v>
      </c>
      <c r="D227" s="188" t="s">
        <v>143</v>
      </c>
      <c r="E227" s="189" t="s">
        <v>272</v>
      </c>
      <c r="F227" s="190" t="s">
        <v>273</v>
      </c>
      <c r="G227" s="191" t="s">
        <v>274</v>
      </c>
      <c r="H227" s="192">
        <v>0.13600000000000001</v>
      </c>
      <c r="I227" s="193"/>
      <c r="J227" s="194">
        <f>ROUND(I227*H227,2)</f>
        <v>0</v>
      </c>
      <c r="K227" s="190" t="s">
        <v>147</v>
      </c>
      <c r="L227" s="61"/>
      <c r="M227" s="195" t="s">
        <v>21</v>
      </c>
      <c r="N227" s="196" t="s">
        <v>44</v>
      </c>
      <c r="O227" s="42"/>
      <c r="P227" s="197">
        <f>O227*H227</f>
        <v>0</v>
      </c>
      <c r="Q227" s="197">
        <v>0</v>
      </c>
      <c r="R227" s="197">
        <f>Q227*H227</f>
        <v>0</v>
      </c>
      <c r="S227" s="197">
        <v>1.8</v>
      </c>
      <c r="T227" s="198">
        <f>S227*H227</f>
        <v>0.24480000000000002</v>
      </c>
      <c r="AR227" s="24" t="s">
        <v>148</v>
      </c>
      <c r="AT227" s="24" t="s">
        <v>143</v>
      </c>
      <c r="AU227" s="24" t="s">
        <v>83</v>
      </c>
      <c r="AY227" s="24" t="s">
        <v>140</v>
      </c>
      <c r="BE227" s="199">
        <f>IF(N227="základní",J227,0)</f>
        <v>0</v>
      </c>
      <c r="BF227" s="199">
        <f>IF(N227="snížená",J227,0)</f>
        <v>0</v>
      </c>
      <c r="BG227" s="199">
        <f>IF(N227="zákl. přenesená",J227,0)</f>
        <v>0</v>
      </c>
      <c r="BH227" s="199">
        <f>IF(N227="sníž. přenesená",J227,0)</f>
        <v>0</v>
      </c>
      <c r="BI227" s="199">
        <f>IF(N227="nulová",J227,0)</f>
        <v>0</v>
      </c>
      <c r="BJ227" s="24" t="s">
        <v>81</v>
      </c>
      <c r="BK227" s="199">
        <f>ROUND(I227*H227,2)</f>
        <v>0</v>
      </c>
      <c r="BL227" s="24" t="s">
        <v>148</v>
      </c>
      <c r="BM227" s="24" t="s">
        <v>275</v>
      </c>
    </row>
    <row r="228" spans="2:65" s="12" customFormat="1">
      <c r="B228" s="211"/>
      <c r="C228" s="212"/>
      <c r="D228" s="202" t="s">
        <v>156</v>
      </c>
      <c r="E228" s="213" t="s">
        <v>21</v>
      </c>
      <c r="F228" s="214" t="s">
        <v>276</v>
      </c>
      <c r="G228" s="212"/>
      <c r="H228" s="215">
        <v>0.13600000000000001</v>
      </c>
      <c r="I228" s="216"/>
      <c r="J228" s="212"/>
      <c r="K228" s="212"/>
      <c r="L228" s="217"/>
      <c r="M228" s="218"/>
      <c r="N228" s="219"/>
      <c r="O228" s="219"/>
      <c r="P228" s="219"/>
      <c r="Q228" s="219"/>
      <c r="R228" s="219"/>
      <c r="S228" s="219"/>
      <c r="T228" s="220"/>
      <c r="AT228" s="221" t="s">
        <v>156</v>
      </c>
      <c r="AU228" s="221" t="s">
        <v>83</v>
      </c>
      <c r="AV228" s="12" t="s">
        <v>83</v>
      </c>
      <c r="AW228" s="12" t="s">
        <v>36</v>
      </c>
      <c r="AX228" s="12" t="s">
        <v>73</v>
      </c>
      <c r="AY228" s="221" t="s">
        <v>140</v>
      </c>
    </row>
    <row r="229" spans="2:65" s="14" customFormat="1">
      <c r="B229" s="233"/>
      <c r="C229" s="234"/>
      <c r="D229" s="202" t="s">
        <v>156</v>
      </c>
      <c r="E229" s="235" t="s">
        <v>21</v>
      </c>
      <c r="F229" s="236" t="s">
        <v>164</v>
      </c>
      <c r="G229" s="234"/>
      <c r="H229" s="237">
        <v>0.13600000000000001</v>
      </c>
      <c r="I229" s="238"/>
      <c r="J229" s="234"/>
      <c r="K229" s="234"/>
      <c r="L229" s="239"/>
      <c r="M229" s="240"/>
      <c r="N229" s="241"/>
      <c r="O229" s="241"/>
      <c r="P229" s="241"/>
      <c r="Q229" s="241"/>
      <c r="R229" s="241"/>
      <c r="S229" s="241"/>
      <c r="T229" s="242"/>
      <c r="AT229" s="243" t="s">
        <v>156</v>
      </c>
      <c r="AU229" s="243" t="s">
        <v>83</v>
      </c>
      <c r="AV229" s="14" t="s">
        <v>148</v>
      </c>
      <c r="AW229" s="14" t="s">
        <v>36</v>
      </c>
      <c r="AX229" s="14" t="s">
        <v>81</v>
      </c>
      <c r="AY229" s="243" t="s">
        <v>140</v>
      </c>
    </row>
    <row r="230" spans="2:65" s="1" customFormat="1" ht="25.5" customHeight="1">
      <c r="B230" s="41"/>
      <c r="C230" s="188" t="s">
        <v>9</v>
      </c>
      <c r="D230" s="188" t="s">
        <v>143</v>
      </c>
      <c r="E230" s="189" t="s">
        <v>277</v>
      </c>
      <c r="F230" s="190" t="s">
        <v>278</v>
      </c>
      <c r="G230" s="191" t="s">
        <v>154</v>
      </c>
      <c r="H230" s="192">
        <v>154.40100000000001</v>
      </c>
      <c r="I230" s="193"/>
      <c r="J230" s="194">
        <f>ROUND(I230*H230,2)</f>
        <v>0</v>
      </c>
      <c r="K230" s="190" t="s">
        <v>147</v>
      </c>
      <c r="L230" s="61"/>
      <c r="M230" s="195" t="s">
        <v>21</v>
      </c>
      <c r="N230" s="196" t="s">
        <v>44</v>
      </c>
      <c r="O230" s="42"/>
      <c r="P230" s="197">
        <f>O230*H230</f>
        <v>0</v>
      </c>
      <c r="Q230" s="197">
        <v>0</v>
      </c>
      <c r="R230" s="197">
        <f>Q230*H230</f>
        <v>0</v>
      </c>
      <c r="S230" s="197">
        <v>4.0000000000000001E-3</v>
      </c>
      <c r="T230" s="198">
        <f>S230*H230</f>
        <v>0.61760400000000004</v>
      </c>
      <c r="AR230" s="24" t="s">
        <v>148</v>
      </c>
      <c r="AT230" s="24" t="s">
        <v>143</v>
      </c>
      <c r="AU230" s="24" t="s">
        <v>83</v>
      </c>
      <c r="AY230" s="24" t="s">
        <v>140</v>
      </c>
      <c r="BE230" s="199">
        <f>IF(N230="základní",J230,0)</f>
        <v>0</v>
      </c>
      <c r="BF230" s="199">
        <f>IF(N230="snížená",J230,0)</f>
        <v>0</v>
      </c>
      <c r="BG230" s="199">
        <f>IF(N230="zákl. přenesená",J230,0)</f>
        <v>0</v>
      </c>
      <c r="BH230" s="199">
        <f>IF(N230="sníž. přenesená",J230,0)</f>
        <v>0</v>
      </c>
      <c r="BI230" s="199">
        <f>IF(N230="nulová",J230,0)</f>
        <v>0</v>
      </c>
      <c r="BJ230" s="24" t="s">
        <v>81</v>
      </c>
      <c r="BK230" s="199">
        <f>ROUND(I230*H230,2)</f>
        <v>0</v>
      </c>
      <c r="BL230" s="24" t="s">
        <v>148</v>
      </c>
      <c r="BM230" s="24" t="s">
        <v>279</v>
      </c>
    </row>
    <row r="231" spans="2:65" s="11" customFormat="1">
      <c r="B231" s="200"/>
      <c r="C231" s="201"/>
      <c r="D231" s="202" t="s">
        <v>156</v>
      </c>
      <c r="E231" s="203" t="s">
        <v>21</v>
      </c>
      <c r="F231" s="204" t="s">
        <v>157</v>
      </c>
      <c r="G231" s="201"/>
      <c r="H231" s="203" t="s">
        <v>21</v>
      </c>
      <c r="I231" s="205"/>
      <c r="J231" s="201"/>
      <c r="K231" s="201"/>
      <c r="L231" s="206"/>
      <c r="M231" s="207"/>
      <c r="N231" s="208"/>
      <c r="O231" s="208"/>
      <c r="P231" s="208"/>
      <c r="Q231" s="208"/>
      <c r="R231" s="208"/>
      <c r="S231" s="208"/>
      <c r="T231" s="209"/>
      <c r="AT231" s="210" t="s">
        <v>156</v>
      </c>
      <c r="AU231" s="210" t="s">
        <v>83</v>
      </c>
      <c r="AV231" s="11" t="s">
        <v>81</v>
      </c>
      <c r="AW231" s="11" t="s">
        <v>36</v>
      </c>
      <c r="AX231" s="11" t="s">
        <v>73</v>
      </c>
      <c r="AY231" s="210" t="s">
        <v>140</v>
      </c>
    </row>
    <row r="232" spans="2:65" s="12" customFormat="1">
      <c r="B232" s="211"/>
      <c r="C232" s="212"/>
      <c r="D232" s="202" t="s">
        <v>156</v>
      </c>
      <c r="E232" s="213" t="s">
        <v>21</v>
      </c>
      <c r="F232" s="214" t="s">
        <v>158</v>
      </c>
      <c r="G232" s="212"/>
      <c r="H232" s="215">
        <v>79.150999999999996</v>
      </c>
      <c r="I232" s="216"/>
      <c r="J232" s="212"/>
      <c r="K232" s="212"/>
      <c r="L232" s="217"/>
      <c r="M232" s="218"/>
      <c r="N232" s="219"/>
      <c r="O232" s="219"/>
      <c r="P232" s="219"/>
      <c r="Q232" s="219"/>
      <c r="R232" s="219"/>
      <c r="S232" s="219"/>
      <c r="T232" s="220"/>
      <c r="AT232" s="221" t="s">
        <v>156</v>
      </c>
      <c r="AU232" s="221" t="s">
        <v>83</v>
      </c>
      <c r="AV232" s="12" t="s">
        <v>83</v>
      </c>
      <c r="AW232" s="12" t="s">
        <v>36</v>
      </c>
      <c r="AX232" s="12" t="s">
        <v>73</v>
      </c>
      <c r="AY232" s="221" t="s">
        <v>140</v>
      </c>
    </row>
    <row r="233" spans="2:65" s="12" customFormat="1">
      <c r="B233" s="211"/>
      <c r="C233" s="212"/>
      <c r="D233" s="202" t="s">
        <v>156</v>
      </c>
      <c r="E233" s="213" t="s">
        <v>21</v>
      </c>
      <c r="F233" s="214" t="s">
        <v>159</v>
      </c>
      <c r="G233" s="212"/>
      <c r="H233" s="215">
        <v>-1.323</v>
      </c>
      <c r="I233" s="216"/>
      <c r="J233" s="212"/>
      <c r="K233" s="212"/>
      <c r="L233" s="217"/>
      <c r="M233" s="218"/>
      <c r="N233" s="219"/>
      <c r="O233" s="219"/>
      <c r="P233" s="219"/>
      <c r="Q233" s="219"/>
      <c r="R233" s="219"/>
      <c r="S233" s="219"/>
      <c r="T233" s="220"/>
      <c r="AT233" s="221" t="s">
        <v>156</v>
      </c>
      <c r="AU233" s="221" t="s">
        <v>83</v>
      </c>
      <c r="AV233" s="12" t="s">
        <v>83</v>
      </c>
      <c r="AW233" s="12" t="s">
        <v>36</v>
      </c>
      <c r="AX233" s="12" t="s">
        <v>73</v>
      </c>
      <c r="AY233" s="221" t="s">
        <v>140</v>
      </c>
    </row>
    <row r="234" spans="2:65" s="13" customFormat="1">
      <c r="B234" s="222"/>
      <c r="C234" s="223"/>
      <c r="D234" s="202" t="s">
        <v>156</v>
      </c>
      <c r="E234" s="224" t="s">
        <v>21</v>
      </c>
      <c r="F234" s="225" t="s">
        <v>160</v>
      </c>
      <c r="G234" s="223"/>
      <c r="H234" s="226">
        <v>77.828000000000003</v>
      </c>
      <c r="I234" s="227"/>
      <c r="J234" s="223"/>
      <c r="K234" s="223"/>
      <c r="L234" s="228"/>
      <c r="M234" s="229"/>
      <c r="N234" s="230"/>
      <c r="O234" s="230"/>
      <c r="P234" s="230"/>
      <c r="Q234" s="230"/>
      <c r="R234" s="230"/>
      <c r="S234" s="230"/>
      <c r="T234" s="231"/>
      <c r="AT234" s="232" t="s">
        <v>156</v>
      </c>
      <c r="AU234" s="232" t="s">
        <v>83</v>
      </c>
      <c r="AV234" s="13" t="s">
        <v>141</v>
      </c>
      <c r="AW234" s="13" t="s">
        <v>36</v>
      </c>
      <c r="AX234" s="13" t="s">
        <v>73</v>
      </c>
      <c r="AY234" s="232" t="s">
        <v>140</v>
      </c>
    </row>
    <row r="235" spans="2:65" s="11" customFormat="1">
      <c r="B235" s="200"/>
      <c r="C235" s="201"/>
      <c r="D235" s="202" t="s">
        <v>156</v>
      </c>
      <c r="E235" s="203" t="s">
        <v>21</v>
      </c>
      <c r="F235" s="204" t="s">
        <v>161</v>
      </c>
      <c r="G235" s="201"/>
      <c r="H235" s="203" t="s">
        <v>21</v>
      </c>
      <c r="I235" s="205"/>
      <c r="J235" s="201"/>
      <c r="K235" s="201"/>
      <c r="L235" s="206"/>
      <c r="M235" s="207"/>
      <c r="N235" s="208"/>
      <c r="O235" s="208"/>
      <c r="P235" s="208"/>
      <c r="Q235" s="208"/>
      <c r="R235" s="208"/>
      <c r="S235" s="208"/>
      <c r="T235" s="209"/>
      <c r="AT235" s="210" t="s">
        <v>156</v>
      </c>
      <c r="AU235" s="210" t="s">
        <v>83</v>
      </c>
      <c r="AV235" s="11" t="s">
        <v>81</v>
      </c>
      <c r="AW235" s="11" t="s">
        <v>36</v>
      </c>
      <c r="AX235" s="11" t="s">
        <v>73</v>
      </c>
      <c r="AY235" s="210" t="s">
        <v>140</v>
      </c>
    </row>
    <row r="236" spans="2:65" s="12" customFormat="1">
      <c r="B236" s="211"/>
      <c r="C236" s="212"/>
      <c r="D236" s="202" t="s">
        <v>156</v>
      </c>
      <c r="E236" s="213" t="s">
        <v>21</v>
      </c>
      <c r="F236" s="214" t="s">
        <v>162</v>
      </c>
      <c r="G236" s="212"/>
      <c r="H236" s="215">
        <v>76.584999999999994</v>
      </c>
      <c r="I236" s="216"/>
      <c r="J236" s="212"/>
      <c r="K236" s="212"/>
      <c r="L236" s="217"/>
      <c r="M236" s="218"/>
      <c r="N236" s="219"/>
      <c r="O236" s="219"/>
      <c r="P236" s="219"/>
      <c r="Q236" s="219"/>
      <c r="R236" s="219"/>
      <c r="S236" s="219"/>
      <c r="T236" s="220"/>
      <c r="AT236" s="221" t="s">
        <v>156</v>
      </c>
      <c r="AU236" s="221" t="s">
        <v>83</v>
      </c>
      <c r="AV236" s="12" t="s">
        <v>83</v>
      </c>
      <c r="AW236" s="12" t="s">
        <v>36</v>
      </c>
      <c r="AX236" s="12" t="s">
        <v>73</v>
      </c>
      <c r="AY236" s="221" t="s">
        <v>140</v>
      </c>
    </row>
    <row r="237" spans="2:65" s="12" customFormat="1">
      <c r="B237" s="211"/>
      <c r="C237" s="212"/>
      <c r="D237" s="202" t="s">
        <v>156</v>
      </c>
      <c r="E237" s="213" t="s">
        <v>21</v>
      </c>
      <c r="F237" s="214" t="s">
        <v>163</v>
      </c>
      <c r="G237" s="212"/>
      <c r="H237" s="215">
        <v>-1.2E-2</v>
      </c>
      <c r="I237" s="216"/>
      <c r="J237" s="212"/>
      <c r="K237" s="212"/>
      <c r="L237" s="217"/>
      <c r="M237" s="218"/>
      <c r="N237" s="219"/>
      <c r="O237" s="219"/>
      <c r="P237" s="219"/>
      <c r="Q237" s="219"/>
      <c r="R237" s="219"/>
      <c r="S237" s="219"/>
      <c r="T237" s="220"/>
      <c r="AT237" s="221" t="s">
        <v>156</v>
      </c>
      <c r="AU237" s="221" t="s">
        <v>83</v>
      </c>
      <c r="AV237" s="12" t="s">
        <v>83</v>
      </c>
      <c r="AW237" s="12" t="s">
        <v>36</v>
      </c>
      <c r="AX237" s="12" t="s">
        <v>73</v>
      </c>
      <c r="AY237" s="221" t="s">
        <v>140</v>
      </c>
    </row>
    <row r="238" spans="2:65" s="13" customFormat="1">
      <c r="B238" s="222"/>
      <c r="C238" s="223"/>
      <c r="D238" s="202" t="s">
        <v>156</v>
      </c>
      <c r="E238" s="224" t="s">
        <v>21</v>
      </c>
      <c r="F238" s="225" t="s">
        <v>160</v>
      </c>
      <c r="G238" s="223"/>
      <c r="H238" s="226">
        <v>76.572999999999993</v>
      </c>
      <c r="I238" s="227"/>
      <c r="J238" s="223"/>
      <c r="K238" s="223"/>
      <c r="L238" s="228"/>
      <c r="M238" s="229"/>
      <c r="N238" s="230"/>
      <c r="O238" s="230"/>
      <c r="P238" s="230"/>
      <c r="Q238" s="230"/>
      <c r="R238" s="230"/>
      <c r="S238" s="230"/>
      <c r="T238" s="231"/>
      <c r="AT238" s="232" t="s">
        <v>156</v>
      </c>
      <c r="AU238" s="232" t="s">
        <v>83</v>
      </c>
      <c r="AV238" s="13" t="s">
        <v>141</v>
      </c>
      <c r="AW238" s="13" t="s">
        <v>36</v>
      </c>
      <c r="AX238" s="13" t="s">
        <v>73</v>
      </c>
      <c r="AY238" s="232" t="s">
        <v>140</v>
      </c>
    </row>
    <row r="239" spans="2:65" s="14" customFormat="1">
      <c r="B239" s="233"/>
      <c r="C239" s="234"/>
      <c r="D239" s="202" t="s">
        <v>156</v>
      </c>
      <c r="E239" s="235" t="s">
        <v>21</v>
      </c>
      <c r="F239" s="236" t="s">
        <v>164</v>
      </c>
      <c r="G239" s="234"/>
      <c r="H239" s="237">
        <v>154.40100000000001</v>
      </c>
      <c r="I239" s="238"/>
      <c r="J239" s="234"/>
      <c r="K239" s="234"/>
      <c r="L239" s="239"/>
      <c r="M239" s="240"/>
      <c r="N239" s="241"/>
      <c r="O239" s="241"/>
      <c r="P239" s="241"/>
      <c r="Q239" s="241"/>
      <c r="R239" s="241"/>
      <c r="S239" s="241"/>
      <c r="T239" s="242"/>
      <c r="AT239" s="243" t="s">
        <v>156</v>
      </c>
      <c r="AU239" s="243" t="s">
        <v>83</v>
      </c>
      <c r="AV239" s="14" t="s">
        <v>148</v>
      </c>
      <c r="AW239" s="14" t="s">
        <v>36</v>
      </c>
      <c r="AX239" s="14" t="s">
        <v>81</v>
      </c>
      <c r="AY239" s="243" t="s">
        <v>140</v>
      </c>
    </row>
    <row r="240" spans="2:65" s="1" customFormat="1" ht="25.5" customHeight="1">
      <c r="B240" s="41"/>
      <c r="C240" s="188" t="s">
        <v>280</v>
      </c>
      <c r="D240" s="188" t="s">
        <v>143</v>
      </c>
      <c r="E240" s="189" t="s">
        <v>281</v>
      </c>
      <c r="F240" s="190" t="s">
        <v>282</v>
      </c>
      <c r="G240" s="191" t="s">
        <v>154</v>
      </c>
      <c r="H240" s="192">
        <v>260.27499999999998</v>
      </c>
      <c r="I240" s="193"/>
      <c r="J240" s="194">
        <f>ROUND(I240*H240,2)</f>
        <v>0</v>
      </c>
      <c r="K240" s="190" t="s">
        <v>147</v>
      </c>
      <c r="L240" s="61"/>
      <c r="M240" s="195" t="s">
        <v>21</v>
      </c>
      <c r="N240" s="196" t="s">
        <v>44</v>
      </c>
      <c r="O240" s="42"/>
      <c r="P240" s="197">
        <f>O240*H240</f>
        <v>0</v>
      </c>
      <c r="Q240" s="197">
        <v>0</v>
      </c>
      <c r="R240" s="197">
        <f>Q240*H240</f>
        <v>0</v>
      </c>
      <c r="S240" s="197">
        <v>0.01</v>
      </c>
      <c r="T240" s="198">
        <f>S240*H240</f>
        <v>2.6027499999999999</v>
      </c>
      <c r="AR240" s="24" t="s">
        <v>148</v>
      </c>
      <c r="AT240" s="24" t="s">
        <v>143</v>
      </c>
      <c r="AU240" s="24" t="s">
        <v>83</v>
      </c>
      <c r="AY240" s="24" t="s">
        <v>140</v>
      </c>
      <c r="BE240" s="199">
        <f>IF(N240="základní",J240,0)</f>
        <v>0</v>
      </c>
      <c r="BF240" s="199">
        <f>IF(N240="snížená",J240,0)</f>
        <v>0</v>
      </c>
      <c r="BG240" s="199">
        <f>IF(N240="zákl. přenesená",J240,0)</f>
        <v>0</v>
      </c>
      <c r="BH240" s="199">
        <f>IF(N240="sníž. přenesená",J240,0)</f>
        <v>0</v>
      </c>
      <c r="BI240" s="199">
        <f>IF(N240="nulová",J240,0)</f>
        <v>0</v>
      </c>
      <c r="BJ240" s="24" t="s">
        <v>81</v>
      </c>
      <c r="BK240" s="199">
        <f>ROUND(I240*H240,2)</f>
        <v>0</v>
      </c>
      <c r="BL240" s="24" t="s">
        <v>148</v>
      </c>
      <c r="BM240" s="24" t="s">
        <v>283</v>
      </c>
    </row>
    <row r="241" spans="2:51" s="11" customFormat="1">
      <c r="B241" s="200"/>
      <c r="C241" s="201"/>
      <c r="D241" s="202" t="s">
        <v>156</v>
      </c>
      <c r="E241" s="203" t="s">
        <v>21</v>
      </c>
      <c r="F241" s="204" t="s">
        <v>157</v>
      </c>
      <c r="G241" s="201"/>
      <c r="H241" s="203" t="s">
        <v>21</v>
      </c>
      <c r="I241" s="205"/>
      <c r="J241" s="201"/>
      <c r="K241" s="201"/>
      <c r="L241" s="206"/>
      <c r="M241" s="207"/>
      <c r="N241" s="208"/>
      <c r="O241" s="208"/>
      <c r="P241" s="208"/>
      <c r="Q241" s="208"/>
      <c r="R241" s="208"/>
      <c r="S241" s="208"/>
      <c r="T241" s="209"/>
      <c r="AT241" s="210" t="s">
        <v>156</v>
      </c>
      <c r="AU241" s="210" t="s">
        <v>83</v>
      </c>
      <c r="AV241" s="11" t="s">
        <v>81</v>
      </c>
      <c r="AW241" s="11" t="s">
        <v>36</v>
      </c>
      <c r="AX241" s="11" t="s">
        <v>73</v>
      </c>
      <c r="AY241" s="210" t="s">
        <v>140</v>
      </c>
    </row>
    <row r="242" spans="2:51" s="12" customFormat="1">
      <c r="B242" s="211"/>
      <c r="C242" s="212"/>
      <c r="D242" s="202" t="s">
        <v>156</v>
      </c>
      <c r="E242" s="213" t="s">
        <v>21</v>
      </c>
      <c r="F242" s="214" t="s">
        <v>182</v>
      </c>
      <c r="G242" s="212"/>
      <c r="H242" s="215">
        <v>153.24199999999999</v>
      </c>
      <c r="I242" s="216"/>
      <c r="J242" s="212"/>
      <c r="K242" s="212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156</v>
      </c>
      <c r="AU242" s="221" t="s">
        <v>83</v>
      </c>
      <c r="AV242" s="12" t="s">
        <v>83</v>
      </c>
      <c r="AW242" s="12" t="s">
        <v>36</v>
      </c>
      <c r="AX242" s="12" t="s">
        <v>73</v>
      </c>
      <c r="AY242" s="221" t="s">
        <v>140</v>
      </c>
    </row>
    <row r="243" spans="2:51" s="12" customFormat="1">
      <c r="B243" s="211"/>
      <c r="C243" s="212"/>
      <c r="D243" s="202" t="s">
        <v>156</v>
      </c>
      <c r="E243" s="213" t="s">
        <v>21</v>
      </c>
      <c r="F243" s="214" t="s">
        <v>169</v>
      </c>
      <c r="G243" s="212"/>
      <c r="H243" s="215">
        <v>5.165</v>
      </c>
      <c r="I243" s="216"/>
      <c r="J243" s="212"/>
      <c r="K243" s="212"/>
      <c r="L243" s="217"/>
      <c r="M243" s="218"/>
      <c r="N243" s="219"/>
      <c r="O243" s="219"/>
      <c r="P243" s="219"/>
      <c r="Q243" s="219"/>
      <c r="R243" s="219"/>
      <c r="S243" s="219"/>
      <c r="T243" s="220"/>
      <c r="AT243" s="221" t="s">
        <v>156</v>
      </c>
      <c r="AU243" s="221" t="s">
        <v>83</v>
      </c>
      <c r="AV243" s="12" t="s">
        <v>83</v>
      </c>
      <c r="AW243" s="12" t="s">
        <v>36</v>
      </c>
      <c r="AX243" s="12" t="s">
        <v>73</v>
      </c>
      <c r="AY243" s="221" t="s">
        <v>140</v>
      </c>
    </row>
    <row r="244" spans="2:51" s="12" customFormat="1">
      <c r="B244" s="211"/>
      <c r="C244" s="212"/>
      <c r="D244" s="202" t="s">
        <v>156</v>
      </c>
      <c r="E244" s="213" t="s">
        <v>21</v>
      </c>
      <c r="F244" s="214" t="s">
        <v>170</v>
      </c>
      <c r="G244" s="212"/>
      <c r="H244" s="215">
        <v>-4.08</v>
      </c>
      <c r="I244" s="216"/>
      <c r="J244" s="212"/>
      <c r="K244" s="212"/>
      <c r="L244" s="217"/>
      <c r="M244" s="218"/>
      <c r="N244" s="219"/>
      <c r="O244" s="219"/>
      <c r="P244" s="219"/>
      <c r="Q244" s="219"/>
      <c r="R244" s="219"/>
      <c r="S244" s="219"/>
      <c r="T244" s="220"/>
      <c r="AT244" s="221" t="s">
        <v>156</v>
      </c>
      <c r="AU244" s="221" t="s">
        <v>83</v>
      </c>
      <c r="AV244" s="12" t="s">
        <v>83</v>
      </c>
      <c r="AW244" s="12" t="s">
        <v>36</v>
      </c>
      <c r="AX244" s="12" t="s">
        <v>73</v>
      </c>
      <c r="AY244" s="221" t="s">
        <v>140</v>
      </c>
    </row>
    <row r="245" spans="2:51" s="12" customFormat="1">
      <c r="B245" s="211"/>
      <c r="C245" s="212"/>
      <c r="D245" s="202" t="s">
        <v>156</v>
      </c>
      <c r="E245" s="213" t="s">
        <v>21</v>
      </c>
      <c r="F245" s="214" t="s">
        <v>171</v>
      </c>
      <c r="G245" s="212"/>
      <c r="H245" s="215">
        <v>-2.1</v>
      </c>
      <c r="I245" s="216"/>
      <c r="J245" s="212"/>
      <c r="K245" s="212"/>
      <c r="L245" s="217"/>
      <c r="M245" s="218"/>
      <c r="N245" s="219"/>
      <c r="O245" s="219"/>
      <c r="P245" s="219"/>
      <c r="Q245" s="219"/>
      <c r="R245" s="219"/>
      <c r="S245" s="219"/>
      <c r="T245" s="220"/>
      <c r="AT245" s="221" t="s">
        <v>156</v>
      </c>
      <c r="AU245" s="221" t="s">
        <v>83</v>
      </c>
      <c r="AV245" s="12" t="s">
        <v>83</v>
      </c>
      <c r="AW245" s="12" t="s">
        <v>36</v>
      </c>
      <c r="AX245" s="12" t="s">
        <v>73</v>
      </c>
      <c r="AY245" s="221" t="s">
        <v>140</v>
      </c>
    </row>
    <row r="246" spans="2:51" s="12" customFormat="1">
      <c r="B246" s="211"/>
      <c r="C246" s="212"/>
      <c r="D246" s="202" t="s">
        <v>156</v>
      </c>
      <c r="E246" s="213" t="s">
        <v>21</v>
      </c>
      <c r="F246" s="214" t="s">
        <v>172</v>
      </c>
      <c r="G246" s="212"/>
      <c r="H246" s="215">
        <v>-1.59</v>
      </c>
      <c r="I246" s="216"/>
      <c r="J246" s="212"/>
      <c r="K246" s="212"/>
      <c r="L246" s="217"/>
      <c r="M246" s="218"/>
      <c r="N246" s="219"/>
      <c r="O246" s="219"/>
      <c r="P246" s="219"/>
      <c r="Q246" s="219"/>
      <c r="R246" s="219"/>
      <c r="S246" s="219"/>
      <c r="T246" s="220"/>
      <c r="AT246" s="221" t="s">
        <v>156</v>
      </c>
      <c r="AU246" s="221" t="s">
        <v>83</v>
      </c>
      <c r="AV246" s="12" t="s">
        <v>83</v>
      </c>
      <c r="AW246" s="12" t="s">
        <v>36</v>
      </c>
      <c r="AX246" s="12" t="s">
        <v>73</v>
      </c>
      <c r="AY246" s="221" t="s">
        <v>140</v>
      </c>
    </row>
    <row r="247" spans="2:51" s="12" customFormat="1">
      <c r="B247" s="211"/>
      <c r="C247" s="212"/>
      <c r="D247" s="202" t="s">
        <v>156</v>
      </c>
      <c r="E247" s="213" t="s">
        <v>21</v>
      </c>
      <c r="F247" s="214" t="s">
        <v>173</v>
      </c>
      <c r="G247" s="212"/>
      <c r="H247" s="215">
        <v>-15.066000000000001</v>
      </c>
      <c r="I247" s="216"/>
      <c r="J247" s="212"/>
      <c r="K247" s="212"/>
      <c r="L247" s="217"/>
      <c r="M247" s="218"/>
      <c r="N247" s="219"/>
      <c r="O247" s="219"/>
      <c r="P247" s="219"/>
      <c r="Q247" s="219"/>
      <c r="R247" s="219"/>
      <c r="S247" s="219"/>
      <c r="T247" s="220"/>
      <c r="AT247" s="221" t="s">
        <v>156</v>
      </c>
      <c r="AU247" s="221" t="s">
        <v>83</v>
      </c>
      <c r="AV247" s="12" t="s">
        <v>83</v>
      </c>
      <c r="AW247" s="12" t="s">
        <v>36</v>
      </c>
      <c r="AX247" s="12" t="s">
        <v>73</v>
      </c>
      <c r="AY247" s="221" t="s">
        <v>140</v>
      </c>
    </row>
    <row r="248" spans="2:51" s="13" customFormat="1">
      <c r="B248" s="222"/>
      <c r="C248" s="223"/>
      <c r="D248" s="202" t="s">
        <v>156</v>
      </c>
      <c r="E248" s="224" t="s">
        <v>21</v>
      </c>
      <c r="F248" s="225" t="s">
        <v>160</v>
      </c>
      <c r="G248" s="223"/>
      <c r="H248" s="226">
        <v>135.571</v>
      </c>
      <c r="I248" s="227"/>
      <c r="J248" s="223"/>
      <c r="K248" s="223"/>
      <c r="L248" s="228"/>
      <c r="M248" s="229"/>
      <c r="N248" s="230"/>
      <c r="O248" s="230"/>
      <c r="P248" s="230"/>
      <c r="Q248" s="230"/>
      <c r="R248" s="230"/>
      <c r="S248" s="230"/>
      <c r="T248" s="231"/>
      <c r="AT248" s="232" t="s">
        <v>156</v>
      </c>
      <c r="AU248" s="232" t="s">
        <v>83</v>
      </c>
      <c r="AV248" s="13" t="s">
        <v>141</v>
      </c>
      <c r="AW248" s="13" t="s">
        <v>36</v>
      </c>
      <c r="AX248" s="13" t="s">
        <v>73</v>
      </c>
      <c r="AY248" s="232" t="s">
        <v>140</v>
      </c>
    </row>
    <row r="249" spans="2:51" s="11" customFormat="1">
      <c r="B249" s="200"/>
      <c r="C249" s="201"/>
      <c r="D249" s="202" t="s">
        <v>156</v>
      </c>
      <c r="E249" s="203" t="s">
        <v>21</v>
      </c>
      <c r="F249" s="204" t="s">
        <v>161</v>
      </c>
      <c r="G249" s="201"/>
      <c r="H249" s="203" t="s">
        <v>21</v>
      </c>
      <c r="I249" s="205"/>
      <c r="J249" s="201"/>
      <c r="K249" s="201"/>
      <c r="L249" s="206"/>
      <c r="M249" s="207"/>
      <c r="N249" s="208"/>
      <c r="O249" s="208"/>
      <c r="P249" s="208"/>
      <c r="Q249" s="208"/>
      <c r="R249" s="208"/>
      <c r="S249" s="208"/>
      <c r="T249" s="209"/>
      <c r="AT249" s="210" t="s">
        <v>156</v>
      </c>
      <c r="AU249" s="210" t="s">
        <v>83</v>
      </c>
      <c r="AV249" s="11" t="s">
        <v>81</v>
      </c>
      <c r="AW249" s="11" t="s">
        <v>36</v>
      </c>
      <c r="AX249" s="11" t="s">
        <v>73</v>
      </c>
      <c r="AY249" s="210" t="s">
        <v>140</v>
      </c>
    </row>
    <row r="250" spans="2:51" s="12" customFormat="1">
      <c r="B250" s="211"/>
      <c r="C250" s="212"/>
      <c r="D250" s="202" t="s">
        <v>156</v>
      </c>
      <c r="E250" s="213" t="s">
        <v>21</v>
      </c>
      <c r="F250" s="214" t="s">
        <v>284</v>
      </c>
      <c r="G250" s="212"/>
      <c r="H250" s="215">
        <v>142.6</v>
      </c>
      <c r="I250" s="216"/>
      <c r="J250" s="212"/>
      <c r="K250" s="212"/>
      <c r="L250" s="217"/>
      <c r="M250" s="218"/>
      <c r="N250" s="219"/>
      <c r="O250" s="219"/>
      <c r="P250" s="219"/>
      <c r="Q250" s="219"/>
      <c r="R250" s="219"/>
      <c r="S250" s="219"/>
      <c r="T250" s="220"/>
      <c r="AT250" s="221" t="s">
        <v>156</v>
      </c>
      <c r="AU250" s="221" t="s">
        <v>83</v>
      </c>
      <c r="AV250" s="12" t="s">
        <v>83</v>
      </c>
      <c r="AW250" s="12" t="s">
        <v>36</v>
      </c>
      <c r="AX250" s="12" t="s">
        <v>73</v>
      </c>
      <c r="AY250" s="221" t="s">
        <v>140</v>
      </c>
    </row>
    <row r="251" spans="2:51" s="12" customFormat="1">
      <c r="B251" s="211"/>
      <c r="C251" s="212"/>
      <c r="D251" s="202" t="s">
        <v>156</v>
      </c>
      <c r="E251" s="213" t="s">
        <v>21</v>
      </c>
      <c r="F251" s="214" t="s">
        <v>175</v>
      </c>
      <c r="G251" s="212"/>
      <c r="H251" s="215">
        <v>5.7149999999999999</v>
      </c>
      <c r="I251" s="216"/>
      <c r="J251" s="212"/>
      <c r="K251" s="212"/>
      <c r="L251" s="217"/>
      <c r="M251" s="218"/>
      <c r="N251" s="219"/>
      <c r="O251" s="219"/>
      <c r="P251" s="219"/>
      <c r="Q251" s="219"/>
      <c r="R251" s="219"/>
      <c r="S251" s="219"/>
      <c r="T251" s="220"/>
      <c r="AT251" s="221" t="s">
        <v>156</v>
      </c>
      <c r="AU251" s="221" t="s">
        <v>83</v>
      </c>
      <c r="AV251" s="12" t="s">
        <v>83</v>
      </c>
      <c r="AW251" s="12" t="s">
        <v>36</v>
      </c>
      <c r="AX251" s="12" t="s">
        <v>73</v>
      </c>
      <c r="AY251" s="221" t="s">
        <v>140</v>
      </c>
    </row>
    <row r="252" spans="2:51" s="12" customFormat="1">
      <c r="B252" s="211"/>
      <c r="C252" s="212"/>
      <c r="D252" s="202" t="s">
        <v>156</v>
      </c>
      <c r="E252" s="213" t="s">
        <v>21</v>
      </c>
      <c r="F252" s="214" t="s">
        <v>170</v>
      </c>
      <c r="G252" s="212"/>
      <c r="H252" s="215">
        <v>-4.08</v>
      </c>
      <c r="I252" s="216"/>
      <c r="J252" s="212"/>
      <c r="K252" s="212"/>
      <c r="L252" s="217"/>
      <c r="M252" s="218"/>
      <c r="N252" s="219"/>
      <c r="O252" s="219"/>
      <c r="P252" s="219"/>
      <c r="Q252" s="219"/>
      <c r="R252" s="219"/>
      <c r="S252" s="219"/>
      <c r="T252" s="220"/>
      <c r="AT252" s="221" t="s">
        <v>156</v>
      </c>
      <c r="AU252" s="221" t="s">
        <v>83</v>
      </c>
      <c r="AV252" s="12" t="s">
        <v>83</v>
      </c>
      <c r="AW252" s="12" t="s">
        <v>36</v>
      </c>
      <c r="AX252" s="12" t="s">
        <v>73</v>
      </c>
      <c r="AY252" s="221" t="s">
        <v>140</v>
      </c>
    </row>
    <row r="253" spans="2:51" s="12" customFormat="1">
      <c r="B253" s="211"/>
      <c r="C253" s="212"/>
      <c r="D253" s="202" t="s">
        <v>156</v>
      </c>
      <c r="E253" s="213" t="s">
        <v>21</v>
      </c>
      <c r="F253" s="214" t="s">
        <v>176</v>
      </c>
      <c r="G253" s="212"/>
      <c r="H253" s="215">
        <v>-1.125</v>
      </c>
      <c r="I253" s="216"/>
      <c r="J253" s="212"/>
      <c r="K253" s="212"/>
      <c r="L253" s="217"/>
      <c r="M253" s="218"/>
      <c r="N253" s="219"/>
      <c r="O253" s="219"/>
      <c r="P253" s="219"/>
      <c r="Q253" s="219"/>
      <c r="R253" s="219"/>
      <c r="S253" s="219"/>
      <c r="T253" s="220"/>
      <c r="AT253" s="221" t="s">
        <v>156</v>
      </c>
      <c r="AU253" s="221" t="s">
        <v>83</v>
      </c>
      <c r="AV253" s="12" t="s">
        <v>83</v>
      </c>
      <c r="AW253" s="12" t="s">
        <v>36</v>
      </c>
      <c r="AX253" s="12" t="s">
        <v>73</v>
      </c>
      <c r="AY253" s="221" t="s">
        <v>140</v>
      </c>
    </row>
    <row r="254" spans="2:51" s="12" customFormat="1">
      <c r="B254" s="211"/>
      <c r="C254" s="212"/>
      <c r="D254" s="202" t="s">
        <v>156</v>
      </c>
      <c r="E254" s="213" t="s">
        <v>21</v>
      </c>
      <c r="F254" s="214" t="s">
        <v>171</v>
      </c>
      <c r="G254" s="212"/>
      <c r="H254" s="215">
        <v>-2.1</v>
      </c>
      <c r="I254" s="216"/>
      <c r="J254" s="212"/>
      <c r="K254" s="212"/>
      <c r="L254" s="217"/>
      <c r="M254" s="218"/>
      <c r="N254" s="219"/>
      <c r="O254" s="219"/>
      <c r="P254" s="219"/>
      <c r="Q254" s="219"/>
      <c r="R254" s="219"/>
      <c r="S254" s="219"/>
      <c r="T254" s="220"/>
      <c r="AT254" s="221" t="s">
        <v>156</v>
      </c>
      <c r="AU254" s="221" t="s">
        <v>83</v>
      </c>
      <c r="AV254" s="12" t="s">
        <v>83</v>
      </c>
      <c r="AW254" s="12" t="s">
        <v>36</v>
      </c>
      <c r="AX254" s="12" t="s">
        <v>73</v>
      </c>
      <c r="AY254" s="221" t="s">
        <v>140</v>
      </c>
    </row>
    <row r="255" spans="2:51" s="12" customFormat="1">
      <c r="B255" s="211"/>
      <c r="C255" s="212"/>
      <c r="D255" s="202" t="s">
        <v>156</v>
      </c>
      <c r="E255" s="213" t="s">
        <v>21</v>
      </c>
      <c r="F255" s="214" t="s">
        <v>177</v>
      </c>
      <c r="G255" s="212"/>
      <c r="H255" s="215">
        <v>-16.306000000000001</v>
      </c>
      <c r="I255" s="216"/>
      <c r="J255" s="212"/>
      <c r="K255" s="212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156</v>
      </c>
      <c r="AU255" s="221" t="s">
        <v>83</v>
      </c>
      <c r="AV255" s="12" t="s">
        <v>83</v>
      </c>
      <c r="AW255" s="12" t="s">
        <v>36</v>
      </c>
      <c r="AX255" s="12" t="s">
        <v>73</v>
      </c>
      <c r="AY255" s="221" t="s">
        <v>140</v>
      </c>
    </row>
    <row r="256" spans="2:51" s="13" customFormat="1">
      <c r="B256" s="222"/>
      <c r="C256" s="223"/>
      <c r="D256" s="202" t="s">
        <v>156</v>
      </c>
      <c r="E256" s="224" t="s">
        <v>21</v>
      </c>
      <c r="F256" s="225" t="s">
        <v>160</v>
      </c>
      <c r="G256" s="223"/>
      <c r="H256" s="226">
        <v>124.70399999999999</v>
      </c>
      <c r="I256" s="227"/>
      <c r="J256" s="223"/>
      <c r="K256" s="223"/>
      <c r="L256" s="228"/>
      <c r="M256" s="229"/>
      <c r="N256" s="230"/>
      <c r="O256" s="230"/>
      <c r="P256" s="230"/>
      <c r="Q256" s="230"/>
      <c r="R256" s="230"/>
      <c r="S256" s="230"/>
      <c r="T256" s="231"/>
      <c r="AT256" s="232" t="s">
        <v>156</v>
      </c>
      <c r="AU256" s="232" t="s">
        <v>83</v>
      </c>
      <c r="AV256" s="13" t="s">
        <v>141</v>
      </c>
      <c r="AW256" s="13" t="s">
        <v>36</v>
      </c>
      <c r="AX256" s="13" t="s">
        <v>73</v>
      </c>
      <c r="AY256" s="232" t="s">
        <v>140</v>
      </c>
    </row>
    <row r="257" spans="2:65" s="14" customFormat="1">
      <c r="B257" s="233"/>
      <c r="C257" s="234"/>
      <c r="D257" s="202" t="s">
        <v>156</v>
      </c>
      <c r="E257" s="235" t="s">
        <v>21</v>
      </c>
      <c r="F257" s="236" t="s">
        <v>164</v>
      </c>
      <c r="G257" s="234"/>
      <c r="H257" s="237">
        <v>260.27499999999998</v>
      </c>
      <c r="I257" s="238"/>
      <c r="J257" s="234"/>
      <c r="K257" s="234"/>
      <c r="L257" s="239"/>
      <c r="M257" s="240"/>
      <c r="N257" s="241"/>
      <c r="O257" s="241"/>
      <c r="P257" s="241"/>
      <c r="Q257" s="241"/>
      <c r="R257" s="241"/>
      <c r="S257" s="241"/>
      <c r="T257" s="242"/>
      <c r="AT257" s="243" t="s">
        <v>156</v>
      </c>
      <c r="AU257" s="243" t="s">
        <v>83</v>
      </c>
      <c r="AV257" s="14" t="s">
        <v>148</v>
      </c>
      <c r="AW257" s="14" t="s">
        <v>36</v>
      </c>
      <c r="AX257" s="14" t="s">
        <v>81</v>
      </c>
      <c r="AY257" s="243" t="s">
        <v>140</v>
      </c>
    </row>
    <row r="258" spans="2:65" s="1" customFormat="1" ht="25.5" customHeight="1">
      <c r="B258" s="41"/>
      <c r="C258" s="188" t="s">
        <v>285</v>
      </c>
      <c r="D258" s="188" t="s">
        <v>143</v>
      </c>
      <c r="E258" s="189" t="s">
        <v>286</v>
      </c>
      <c r="F258" s="190" t="s">
        <v>287</v>
      </c>
      <c r="G258" s="191" t="s">
        <v>154</v>
      </c>
      <c r="H258" s="192">
        <v>2.7149999999999999</v>
      </c>
      <c r="I258" s="193"/>
      <c r="J258" s="194">
        <f>ROUND(I258*H258,2)</f>
        <v>0</v>
      </c>
      <c r="K258" s="190" t="s">
        <v>147</v>
      </c>
      <c r="L258" s="61"/>
      <c r="M258" s="195" t="s">
        <v>21</v>
      </c>
      <c r="N258" s="196" t="s">
        <v>44</v>
      </c>
      <c r="O258" s="42"/>
      <c r="P258" s="197">
        <f>O258*H258</f>
        <v>0</v>
      </c>
      <c r="Q258" s="197">
        <v>0</v>
      </c>
      <c r="R258" s="197">
        <f>Q258*H258</f>
        <v>0</v>
      </c>
      <c r="S258" s="197">
        <v>4.5999999999999999E-2</v>
      </c>
      <c r="T258" s="198">
        <f>S258*H258</f>
        <v>0.12488999999999999</v>
      </c>
      <c r="AR258" s="24" t="s">
        <v>148</v>
      </c>
      <c r="AT258" s="24" t="s">
        <v>143</v>
      </c>
      <c r="AU258" s="24" t="s">
        <v>83</v>
      </c>
      <c r="AY258" s="24" t="s">
        <v>140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24" t="s">
        <v>81</v>
      </c>
      <c r="BK258" s="199">
        <f>ROUND(I258*H258,2)</f>
        <v>0</v>
      </c>
      <c r="BL258" s="24" t="s">
        <v>148</v>
      </c>
      <c r="BM258" s="24" t="s">
        <v>288</v>
      </c>
    </row>
    <row r="259" spans="2:65" s="11" customFormat="1">
      <c r="B259" s="200"/>
      <c r="C259" s="201"/>
      <c r="D259" s="202" t="s">
        <v>156</v>
      </c>
      <c r="E259" s="203" t="s">
        <v>21</v>
      </c>
      <c r="F259" s="204" t="s">
        <v>157</v>
      </c>
      <c r="G259" s="201"/>
      <c r="H259" s="203" t="s">
        <v>21</v>
      </c>
      <c r="I259" s="205"/>
      <c r="J259" s="201"/>
      <c r="K259" s="201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156</v>
      </c>
      <c r="AU259" s="210" t="s">
        <v>83</v>
      </c>
      <c r="AV259" s="11" t="s">
        <v>81</v>
      </c>
      <c r="AW259" s="11" t="s">
        <v>36</v>
      </c>
      <c r="AX259" s="11" t="s">
        <v>73</v>
      </c>
      <c r="AY259" s="210" t="s">
        <v>140</v>
      </c>
    </row>
    <row r="260" spans="2:65" s="12" customFormat="1">
      <c r="B260" s="211"/>
      <c r="C260" s="212"/>
      <c r="D260" s="202" t="s">
        <v>156</v>
      </c>
      <c r="E260" s="213" t="s">
        <v>21</v>
      </c>
      <c r="F260" s="214" t="s">
        <v>189</v>
      </c>
      <c r="G260" s="212"/>
      <c r="H260" s="215">
        <v>1.59</v>
      </c>
      <c r="I260" s="216"/>
      <c r="J260" s="212"/>
      <c r="K260" s="212"/>
      <c r="L260" s="217"/>
      <c r="M260" s="218"/>
      <c r="N260" s="219"/>
      <c r="O260" s="219"/>
      <c r="P260" s="219"/>
      <c r="Q260" s="219"/>
      <c r="R260" s="219"/>
      <c r="S260" s="219"/>
      <c r="T260" s="220"/>
      <c r="AT260" s="221" t="s">
        <v>156</v>
      </c>
      <c r="AU260" s="221" t="s">
        <v>83</v>
      </c>
      <c r="AV260" s="12" t="s">
        <v>83</v>
      </c>
      <c r="AW260" s="12" t="s">
        <v>36</v>
      </c>
      <c r="AX260" s="12" t="s">
        <v>73</v>
      </c>
      <c r="AY260" s="221" t="s">
        <v>140</v>
      </c>
    </row>
    <row r="261" spans="2:65" s="11" customFormat="1">
      <c r="B261" s="200"/>
      <c r="C261" s="201"/>
      <c r="D261" s="202" t="s">
        <v>156</v>
      </c>
      <c r="E261" s="203" t="s">
        <v>21</v>
      </c>
      <c r="F261" s="204" t="s">
        <v>161</v>
      </c>
      <c r="G261" s="201"/>
      <c r="H261" s="203" t="s">
        <v>21</v>
      </c>
      <c r="I261" s="205"/>
      <c r="J261" s="201"/>
      <c r="K261" s="201"/>
      <c r="L261" s="206"/>
      <c r="M261" s="207"/>
      <c r="N261" s="208"/>
      <c r="O261" s="208"/>
      <c r="P261" s="208"/>
      <c r="Q261" s="208"/>
      <c r="R261" s="208"/>
      <c r="S261" s="208"/>
      <c r="T261" s="209"/>
      <c r="AT261" s="210" t="s">
        <v>156</v>
      </c>
      <c r="AU261" s="210" t="s">
        <v>83</v>
      </c>
      <c r="AV261" s="11" t="s">
        <v>81</v>
      </c>
      <c r="AW261" s="11" t="s">
        <v>36</v>
      </c>
      <c r="AX261" s="11" t="s">
        <v>73</v>
      </c>
      <c r="AY261" s="210" t="s">
        <v>140</v>
      </c>
    </row>
    <row r="262" spans="2:65" s="12" customFormat="1">
      <c r="B262" s="211"/>
      <c r="C262" s="212"/>
      <c r="D262" s="202" t="s">
        <v>156</v>
      </c>
      <c r="E262" s="213" t="s">
        <v>21</v>
      </c>
      <c r="F262" s="214" t="s">
        <v>190</v>
      </c>
      <c r="G262" s="212"/>
      <c r="H262" s="215">
        <v>1.125</v>
      </c>
      <c r="I262" s="216"/>
      <c r="J262" s="212"/>
      <c r="K262" s="212"/>
      <c r="L262" s="217"/>
      <c r="M262" s="218"/>
      <c r="N262" s="219"/>
      <c r="O262" s="219"/>
      <c r="P262" s="219"/>
      <c r="Q262" s="219"/>
      <c r="R262" s="219"/>
      <c r="S262" s="219"/>
      <c r="T262" s="220"/>
      <c r="AT262" s="221" t="s">
        <v>156</v>
      </c>
      <c r="AU262" s="221" t="s">
        <v>83</v>
      </c>
      <c r="AV262" s="12" t="s">
        <v>83</v>
      </c>
      <c r="AW262" s="12" t="s">
        <v>36</v>
      </c>
      <c r="AX262" s="12" t="s">
        <v>73</v>
      </c>
      <c r="AY262" s="221" t="s">
        <v>140</v>
      </c>
    </row>
    <row r="263" spans="2:65" s="14" customFormat="1">
      <c r="B263" s="233"/>
      <c r="C263" s="234"/>
      <c r="D263" s="202" t="s">
        <v>156</v>
      </c>
      <c r="E263" s="235" t="s">
        <v>21</v>
      </c>
      <c r="F263" s="236" t="s">
        <v>164</v>
      </c>
      <c r="G263" s="234"/>
      <c r="H263" s="237">
        <v>2.7149999999999999</v>
      </c>
      <c r="I263" s="238"/>
      <c r="J263" s="234"/>
      <c r="K263" s="234"/>
      <c r="L263" s="239"/>
      <c r="M263" s="240"/>
      <c r="N263" s="241"/>
      <c r="O263" s="241"/>
      <c r="P263" s="241"/>
      <c r="Q263" s="241"/>
      <c r="R263" s="241"/>
      <c r="S263" s="241"/>
      <c r="T263" s="242"/>
      <c r="AT263" s="243" t="s">
        <v>156</v>
      </c>
      <c r="AU263" s="243" t="s">
        <v>83</v>
      </c>
      <c r="AV263" s="14" t="s">
        <v>148</v>
      </c>
      <c r="AW263" s="14" t="s">
        <v>36</v>
      </c>
      <c r="AX263" s="14" t="s">
        <v>81</v>
      </c>
      <c r="AY263" s="243" t="s">
        <v>140</v>
      </c>
    </row>
    <row r="264" spans="2:65" s="1" customFormat="1" ht="25.5" customHeight="1">
      <c r="B264" s="41"/>
      <c r="C264" s="188" t="s">
        <v>289</v>
      </c>
      <c r="D264" s="188" t="s">
        <v>143</v>
      </c>
      <c r="E264" s="189" t="s">
        <v>290</v>
      </c>
      <c r="F264" s="190" t="s">
        <v>291</v>
      </c>
      <c r="G264" s="191" t="s">
        <v>154</v>
      </c>
      <c r="H264" s="192">
        <v>4.1509999999999998</v>
      </c>
      <c r="I264" s="193"/>
      <c r="J264" s="194">
        <f>ROUND(I264*H264,2)</f>
        <v>0</v>
      </c>
      <c r="K264" s="190" t="s">
        <v>147</v>
      </c>
      <c r="L264" s="61"/>
      <c r="M264" s="195" t="s">
        <v>21</v>
      </c>
      <c r="N264" s="196" t="s">
        <v>44</v>
      </c>
      <c r="O264" s="42"/>
      <c r="P264" s="197">
        <f>O264*H264</f>
        <v>0</v>
      </c>
      <c r="Q264" s="197">
        <v>0</v>
      </c>
      <c r="R264" s="197">
        <f>Q264*H264</f>
        <v>0</v>
      </c>
      <c r="S264" s="197">
        <v>6.8000000000000005E-2</v>
      </c>
      <c r="T264" s="198">
        <f>S264*H264</f>
        <v>0.28226800000000002</v>
      </c>
      <c r="AR264" s="24" t="s">
        <v>148</v>
      </c>
      <c r="AT264" s="24" t="s">
        <v>143</v>
      </c>
      <c r="AU264" s="24" t="s">
        <v>83</v>
      </c>
      <c r="AY264" s="24" t="s">
        <v>140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24" t="s">
        <v>81</v>
      </c>
      <c r="BK264" s="199">
        <f>ROUND(I264*H264,2)</f>
        <v>0</v>
      </c>
      <c r="BL264" s="24" t="s">
        <v>148</v>
      </c>
      <c r="BM264" s="24" t="s">
        <v>292</v>
      </c>
    </row>
    <row r="265" spans="2:65" s="11" customFormat="1">
      <c r="B265" s="200"/>
      <c r="C265" s="201"/>
      <c r="D265" s="202" t="s">
        <v>156</v>
      </c>
      <c r="E265" s="203" t="s">
        <v>21</v>
      </c>
      <c r="F265" s="204" t="s">
        <v>157</v>
      </c>
      <c r="G265" s="201"/>
      <c r="H265" s="203" t="s">
        <v>21</v>
      </c>
      <c r="I265" s="205"/>
      <c r="J265" s="201"/>
      <c r="K265" s="201"/>
      <c r="L265" s="206"/>
      <c r="M265" s="207"/>
      <c r="N265" s="208"/>
      <c r="O265" s="208"/>
      <c r="P265" s="208"/>
      <c r="Q265" s="208"/>
      <c r="R265" s="208"/>
      <c r="S265" s="208"/>
      <c r="T265" s="209"/>
      <c r="AT265" s="210" t="s">
        <v>156</v>
      </c>
      <c r="AU265" s="210" t="s">
        <v>83</v>
      </c>
      <c r="AV265" s="11" t="s">
        <v>81</v>
      </c>
      <c r="AW265" s="11" t="s">
        <v>36</v>
      </c>
      <c r="AX265" s="11" t="s">
        <v>73</v>
      </c>
      <c r="AY265" s="210" t="s">
        <v>140</v>
      </c>
    </row>
    <row r="266" spans="2:65" s="12" customFormat="1">
      <c r="B266" s="211"/>
      <c r="C266" s="212"/>
      <c r="D266" s="202" t="s">
        <v>156</v>
      </c>
      <c r="E266" s="213" t="s">
        <v>21</v>
      </c>
      <c r="F266" s="214" t="s">
        <v>293</v>
      </c>
      <c r="G266" s="212"/>
      <c r="H266" s="215">
        <v>1.736</v>
      </c>
      <c r="I266" s="216"/>
      <c r="J266" s="212"/>
      <c r="K266" s="212"/>
      <c r="L266" s="217"/>
      <c r="M266" s="218"/>
      <c r="N266" s="219"/>
      <c r="O266" s="219"/>
      <c r="P266" s="219"/>
      <c r="Q266" s="219"/>
      <c r="R266" s="219"/>
      <c r="S266" s="219"/>
      <c r="T266" s="220"/>
      <c r="AT266" s="221" t="s">
        <v>156</v>
      </c>
      <c r="AU266" s="221" t="s">
        <v>83</v>
      </c>
      <c r="AV266" s="12" t="s">
        <v>83</v>
      </c>
      <c r="AW266" s="12" t="s">
        <v>36</v>
      </c>
      <c r="AX266" s="12" t="s">
        <v>73</v>
      </c>
      <c r="AY266" s="221" t="s">
        <v>140</v>
      </c>
    </row>
    <row r="267" spans="2:65" s="11" customFormat="1">
      <c r="B267" s="200"/>
      <c r="C267" s="201"/>
      <c r="D267" s="202" t="s">
        <v>156</v>
      </c>
      <c r="E267" s="203" t="s">
        <v>21</v>
      </c>
      <c r="F267" s="204" t="s">
        <v>161</v>
      </c>
      <c r="G267" s="201"/>
      <c r="H267" s="203" t="s">
        <v>21</v>
      </c>
      <c r="I267" s="205"/>
      <c r="J267" s="201"/>
      <c r="K267" s="201"/>
      <c r="L267" s="206"/>
      <c r="M267" s="207"/>
      <c r="N267" s="208"/>
      <c r="O267" s="208"/>
      <c r="P267" s="208"/>
      <c r="Q267" s="208"/>
      <c r="R267" s="208"/>
      <c r="S267" s="208"/>
      <c r="T267" s="209"/>
      <c r="AT267" s="210" t="s">
        <v>156</v>
      </c>
      <c r="AU267" s="210" t="s">
        <v>83</v>
      </c>
      <c r="AV267" s="11" t="s">
        <v>81</v>
      </c>
      <c r="AW267" s="11" t="s">
        <v>36</v>
      </c>
      <c r="AX267" s="11" t="s">
        <v>73</v>
      </c>
      <c r="AY267" s="210" t="s">
        <v>140</v>
      </c>
    </row>
    <row r="268" spans="2:65" s="12" customFormat="1">
      <c r="B268" s="211"/>
      <c r="C268" s="212"/>
      <c r="D268" s="202" t="s">
        <v>156</v>
      </c>
      <c r="E268" s="213" t="s">
        <v>21</v>
      </c>
      <c r="F268" s="214" t="s">
        <v>294</v>
      </c>
      <c r="G268" s="212"/>
      <c r="H268" s="215">
        <v>2.415</v>
      </c>
      <c r="I268" s="216"/>
      <c r="J268" s="212"/>
      <c r="K268" s="212"/>
      <c r="L268" s="217"/>
      <c r="M268" s="218"/>
      <c r="N268" s="219"/>
      <c r="O268" s="219"/>
      <c r="P268" s="219"/>
      <c r="Q268" s="219"/>
      <c r="R268" s="219"/>
      <c r="S268" s="219"/>
      <c r="T268" s="220"/>
      <c r="AT268" s="221" t="s">
        <v>156</v>
      </c>
      <c r="AU268" s="221" t="s">
        <v>83</v>
      </c>
      <c r="AV268" s="12" t="s">
        <v>83</v>
      </c>
      <c r="AW268" s="12" t="s">
        <v>36</v>
      </c>
      <c r="AX268" s="12" t="s">
        <v>73</v>
      </c>
      <c r="AY268" s="221" t="s">
        <v>140</v>
      </c>
    </row>
    <row r="269" spans="2:65" s="14" customFormat="1">
      <c r="B269" s="233"/>
      <c r="C269" s="234"/>
      <c r="D269" s="202" t="s">
        <v>156</v>
      </c>
      <c r="E269" s="235" t="s">
        <v>21</v>
      </c>
      <c r="F269" s="236" t="s">
        <v>164</v>
      </c>
      <c r="G269" s="234"/>
      <c r="H269" s="237">
        <v>4.1509999999999998</v>
      </c>
      <c r="I269" s="238"/>
      <c r="J269" s="234"/>
      <c r="K269" s="234"/>
      <c r="L269" s="239"/>
      <c r="M269" s="240"/>
      <c r="N269" s="241"/>
      <c r="O269" s="241"/>
      <c r="P269" s="241"/>
      <c r="Q269" s="241"/>
      <c r="R269" s="241"/>
      <c r="S269" s="241"/>
      <c r="T269" s="242"/>
      <c r="AT269" s="243" t="s">
        <v>156</v>
      </c>
      <c r="AU269" s="243" t="s">
        <v>83</v>
      </c>
      <c r="AV269" s="14" t="s">
        <v>148</v>
      </c>
      <c r="AW269" s="14" t="s">
        <v>36</v>
      </c>
      <c r="AX269" s="14" t="s">
        <v>81</v>
      </c>
      <c r="AY269" s="243" t="s">
        <v>140</v>
      </c>
    </row>
    <row r="270" spans="2:65" s="10" customFormat="1" ht="29.85" customHeight="1">
      <c r="B270" s="172"/>
      <c r="C270" s="173"/>
      <c r="D270" s="174" t="s">
        <v>72</v>
      </c>
      <c r="E270" s="186" t="s">
        <v>295</v>
      </c>
      <c r="F270" s="186" t="s">
        <v>296</v>
      </c>
      <c r="G270" s="173"/>
      <c r="H270" s="173"/>
      <c r="I270" s="176"/>
      <c r="J270" s="187">
        <f>BK270</f>
        <v>0</v>
      </c>
      <c r="K270" s="173"/>
      <c r="L270" s="178"/>
      <c r="M270" s="179"/>
      <c r="N270" s="180"/>
      <c r="O270" s="180"/>
      <c r="P270" s="181">
        <f>SUM(P271:P294)</f>
        <v>0</v>
      </c>
      <c r="Q270" s="180"/>
      <c r="R270" s="181">
        <f>SUM(R271:R294)</f>
        <v>0</v>
      </c>
      <c r="S270" s="180"/>
      <c r="T270" s="182">
        <f>SUM(T271:T294)</f>
        <v>0</v>
      </c>
      <c r="AR270" s="183" t="s">
        <v>81</v>
      </c>
      <c r="AT270" s="184" t="s">
        <v>72</v>
      </c>
      <c r="AU270" s="184" t="s">
        <v>81</v>
      </c>
      <c r="AY270" s="183" t="s">
        <v>140</v>
      </c>
      <c r="BK270" s="185">
        <f>SUM(BK271:BK294)</f>
        <v>0</v>
      </c>
    </row>
    <row r="271" spans="2:65" s="1" customFormat="1" ht="25.5" customHeight="1">
      <c r="B271" s="41"/>
      <c r="C271" s="188" t="s">
        <v>297</v>
      </c>
      <c r="D271" s="188" t="s">
        <v>143</v>
      </c>
      <c r="E271" s="189" t="s">
        <v>298</v>
      </c>
      <c r="F271" s="190" t="s">
        <v>299</v>
      </c>
      <c r="G271" s="191" t="s">
        <v>300</v>
      </c>
      <c r="H271" s="192">
        <v>16.145</v>
      </c>
      <c r="I271" s="193"/>
      <c r="J271" s="194">
        <f>ROUND(I271*H271,2)</f>
        <v>0</v>
      </c>
      <c r="K271" s="190" t="s">
        <v>147</v>
      </c>
      <c r="L271" s="61"/>
      <c r="M271" s="195" t="s">
        <v>21</v>
      </c>
      <c r="N271" s="196" t="s">
        <v>44</v>
      </c>
      <c r="O271" s="42"/>
      <c r="P271" s="197">
        <f>O271*H271</f>
        <v>0</v>
      </c>
      <c r="Q271" s="197">
        <v>0</v>
      </c>
      <c r="R271" s="197">
        <f>Q271*H271</f>
        <v>0</v>
      </c>
      <c r="S271" s="197">
        <v>0</v>
      </c>
      <c r="T271" s="198">
        <f>S271*H271</f>
        <v>0</v>
      </c>
      <c r="AR271" s="24" t="s">
        <v>148</v>
      </c>
      <c r="AT271" s="24" t="s">
        <v>143</v>
      </c>
      <c r="AU271" s="24" t="s">
        <v>83</v>
      </c>
      <c r="AY271" s="24" t="s">
        <v>140</v>
      </c>
      <c r="BE271" s="199">
        <f>IF(N271="základní",J271,0)</f>
        <v>0</v>
      </c>
      <c r="BF271" s="199">
        <f>IF(N271="snížená",J271,0)</f>
        <v>0</v>
      </c>
      <c r="BG271" s="199">
        <f>IF(N271="zákl. přenesená",J271,0)</f>
        <v>0</v>
      </c>
      <c r="BH271" s="199">
        <f>IF(N271="sníž. přenesená",J271,0)</f>
        <v>0</v>
      </c>
      <c r="BI271" s="199">
        <f>IF(N271="nulová",J271,0)</f>
        <v>0</v>
      </c>
      <c r="BJ271" s="24" t="s">
        <v>81</v>
      </c>
      <c r="BK271" s="199">
        <f>ROUND(I271*H271,2)</f>
        <v>0</v>
      </c>
      <c r="BL271" s="24" t="s">
        <v>148</v>
      </c>
      <c r="BM271" s="24" t="s">
        <v>301</v>
      </c>
    </row>
    <row r="272" spans="2:65" s="1" customFormat="1" ht="25.5" customHeight="1">
      <c r="B272" s="41"/>
      <c r="C272" s="188" t="s">
        <v>302</v>
      </c>
      <c r="D272" s="188" t="s">
        <v>143</v>
      </c>
      <c r="E272" s="189" t="s">
        <v>303</v>
      </c>
      <c r="F272" s="190" t="s">
        <v>304</v>
      </c>
      <c r="G272" s="191" t="s">
        <v>300</v>
      </c>
      <c r="H272" s="192">
        <v>16.145</v>
      </c>
      <c r="I272" s="193"/>
      <c r="J272" s="194">
        <f>ROUND(I272*H272,2)</f>
        <v>0</v>
      </c>
      <c r="K272" s="190" t="s">
        <v>147</v>
      </c>
      <c r="L272" s="61"/>
      <c r="M272" s="195" t="s">
        <v>21</v>
      </c>
      <c r="N272" s="196" t="s">
        <v>44</v>
      </c>
      <c r="O272" s="42"/>
      <c r="P272" s="197">
        <f>O272*H272</f>
        <v>0</v>
      </c>
      <c r="Q272" s="197">
        <v>0</v>
      </c>
      <c r="R272" s="197">
        <f>Q272*H272</f>
        <v>0</v>
      </c>
      <c r="S272" s="197">
        <v>0</v>
      </c>
      <c r="T272" s="198">
        <f>S272*H272</f>
        <v>0</v>
      </c>
      <c r="AR272" s="24" t="s">
        <v>148</v>
      </c>
      <c r="AT272" s="24" t="s">
        <v>143</v>
      </c>
      <c r="AU272" s="24" t="s">
        <v>83</v>
      </c>
      <c r="AY272" s="24" t="s">
        <v>140</v>
      </c>
      <c r="BE272" s="199">
        <f>IF(N272="základní",J272,0)</f>
        <v>0</v>
      </c>
      <c r="BF272" s="199">
        <f>IF(N272="snížená",J272,0)</f>
        <v>0</v>
      </c>
      <c r="BG272" s="199">
        <f>IF(N272="zákl. přenesená",J272,0)</f>
        <v>0</v>
      </c>
      <c r="BH272" s="199">
        <f>IF(N272="sníž. přenesená",J272,0)</f>
        <v>0</v>
      </c>
      <c r="BI272" s="199">
        <f>IF(N272="nulová",J272,0)</f>
        <v>0</v>
      </c>
      <c r="BJ272" s="24" t="s">
        <v>81</v>
      </c>
      <c r="BK272" s="199">
        <f>ROUND(I272*H272,2)</f>
        <v>0</v>
      </c>
      <c r="BL272" s="24" t="s">
        <v>148</v>
      </c>
      <c r="BM272" s="24" t="s">
        <v>305</v>
      </c>
    </row>
    <row r="273" spans="2:65" s="1" customFormat="1" ht="25.5" customHeight="1">
      <c r="B273" s="41"/>
      <c r="C273" s="188" t="s">
        <v>306</v>
      </c>
      <c r="D273" s="188" t="s">
        <v>143</v>
      </c>
      <c r="E273" s="189" t="s">
        <v>307</v>
      </c>
      <c r="F273" s="190" t="s">
        <v>308</v>
      </c>
      <c r="G273" s="191" t="s">
        <v>300</v>
      </c>
      <c r="H273" s="192">
        <v>306.755</v>
      </c>
      <c r="I273" s="193"/>
      <c r="J273" s="194">
        <f>ROUND(I273*H273,2)</f>
        <v>0</v>
      </c>
      <c r="K273" s="190" t="s">
        <v>147</v>
      </c>
      <c r="L273" s="61"/>
      <c r="M273" s="195" t="s">
        <v>21</v>
      </c>
      <c r="N273" s="196" t="s">
        <v>44</v>
      </c>
      <c r="O273" s="42"/>
      <c r="P273" s="197">
        <f>O273*H273</f>
        <v>0</v>
      </c>
      <c r="Q273" s="197">
        <v>0</v>
      </c>
      <c r="R273" s="197">
        <f>Q273*H273</f>
        <v>0</v>
      </c>
      <c r="S273" s="197">
        <v>0</v>
      </c>
      <c r="T273" s="198">
        <f>S273*H273</f>
        <v>0</v>
      </c>
      <c r="AR273" s="24" t="s">
        <v>148</v>
      </c>
      <c r="AT273" s="24" t="s">
        <v>143</v>
      </c>
      <c r="AU273" s="24" t="s">
        <v>83</v>
      </c>
      <c r="AY273" s="24" t="s">
        <v>140</v>
      </c>
      <c r="BE273" s="199">
        <f>IF(N273="základní",J273,0)</f>
        <v>0</v>
      </c>
      <c r="BF273" s="199">
        <f>IF(N273="snížená",J273,0)</f>
        <v>0</v>
      </c>
      <c r="BG273" s="199">
        <f>IF(N273="zákl. přenesená",J273,0)</f>
        <v>0</v>
      </c>
      <c r="BH273" s="199">
        <f>IF(N273="sníž. přenesená",J273,0)</f>
        <v>0</v>
      </c>
      <c r="BI273" s="199">
        <f>IF(N273="nulová",J273,0)</f>
        <v>0</v>
      </c>
      <c r="BJ273" s="24" t="s">
        <v>81</v>
      </c>
      <c r="BK273" s="199">
        <f>ROUND(I273*H273,2)</f>
        <v>0</v>
      </c>
      <c r="BL273" s="24" t="s">
        <v>148</v>
      </c>
      <c r="BM273" s="24" t="s">
        <v>309</v>
      </c>
    </row>
    <row r="274" spans="2:65" s="12" customFormat="1">
      <c r="B274" s="211"/>
      <c r="C274" s="212"/>
      <c r="D274" s="202" t="s">
        <v>156</v>
      </c>
      <c r="E274" s="213" t="s">
        <v>21</v>
      </c>
      <c r="F274" s="214" t="s">
        <v>310</v>
      </c>
      <c r="G274" s="212"/>
      <c r="H274" s="215">
        <v>306.755</v>
      </c>
      <c r="I274" s="216"/>
      <c r="J274" s="212"/>
      <c r="K274" s="212"/>
      <c r="L274" s="217"/>
      <c r="M274" s="218"/>
      <c r="N274" s="219"/>
      <c r="O274" s="219"/>
      <c r="P274" s="219"/>
      <c r="Q274" s="219"/>
      <c r="R274" s="219"/>
      <c r="S274" s="219"/>
      <c r="T274" s="220"/>
      <c r="AT274" s="221" t="s">
        <v>156</v>
      </c>
      <c r="AU274" s="221" t="s">
        <v>83</v>
      </c>
      <c r="AV274" s="12" t="s">
        <v>83</v>
      </c>
      <c r="AW274" s="12" t="s">
        <v>36</v>
      </c>
      <c r="AX274" s="12" t="s">
        <v>73</v>
      </c>
      <c r="AY274" s="221" t="s">
        <v>140</v>
      </c>
    </row>
    <row r="275" spans="2:65" s="14" customFormat="1">
      <c r="B275" s="233"/>
      <c r="C275" s="234"/>
      <c r="D275" s="202" t="s">
        <v>156</v>
      </c>
      <c r="E275" s="235" t="s">
        <v>21</v>
      </c>
      <c r="F275" s="236" t="s">
        <v>164</v>
      </c>
      <c r="G275" s="234"/>
      <c r="H275" s="237">
        <v>306.755</v>
      </c>
      <c r="I275" s="238"/>
      <c r="J275" s="234"/>
      <c r="K275" s="234"/>
      <c r="L275" s="239"/>
      <c r="M275" s="240"/>
      <c r="N275" s="241"/>
      <c r="O275" s="241"/>
      <c r="P275" s="241"/>
      <c r="Q275" s="241"/>
      <c r="R275" s="241"/>
      <c r="S275" s="241"/>
      <c r="T275" s="242"/>
      <c r="AT275" s="243" t="s">
        <v>156</v>
      </c>
      <c r="AU275" s="243" t="s">
        <v>83</v>
      </c>
      <c r="AV275" s="14" t="s">
        <v>148</v>
      </c>
      <c r="AW275" s="14" t="s">
        <v>36</v>
      </c>
      <c r="AX275" s="14" t="s">
        <v>81</v>
      </c>
      <c r="AY275" s="243" t="s">
        <v>140</v>
      </c>
    </row>
    <row r="276" spans="2:65" s="1" customFormat="1" ht="25.5" customHeight="1">
      <c r="B276" s="41"/>
      <c r="C276" s="188" t="s">
        <v>311</v>
      </c>
      <c r="D276" s="188" t="s">
        <v>143</v>
      </c>
      <c r="E276" s="189" t="s">
        <v>312</v>
      </c>
      <c r="F276" s="190" t="s">
        <v>313</v>
      </c>
      <c r="G276" s="191" t="s">
        <v>300</v>
      </c>
      <c r="H276" s="192">
        <v>0.245</v>
      </c>
      <c r="I276" s="193"/>
      <c r="J276" s="194">
        <f>ROUND(I276*H276,2)</f>
        <v>0</v>
      </c>
      <c r="K276" s="190" t="s">
        <v>147</v>
      </c>
      <c r="L276" s="61"/>
      <c r="M276" s="195" t="s">
        <v>21</v>
      </c>
      <c r="N276" s="196" t="s">
        <v>44</v>
      </c>
      <c r="O276" s="42"/>
      <c r="P276" s="197">
        <f>O276*H276</f>
        <v>0</v>
      </c>
      <c r="Q276" s="197">
        <v>0</v>
      </c>
      <c r="R276" s="197">
        <f>Q276*H276</f>
        <v>0</v>
      </c>
      <c r="S276" s="197">
        <v>0</v>
      </c>
      <c r="T276" s="198">
        <f>S276*H276</f>
        <v>0</v>
      </c>
      <c r="AR276" s="24" t="s">
        <v>148</v>
      </c>
      <c r="AT276" s="24" t="s">
        <v>143</v>
      </c>
      <c r="AU276" s="24" t="s">
        <v>83</v>
      </c>
      <c r="AY276" s="24" t="s">
        <v>140</v>
      </c>
      <c r="BE276" s="199">
        <f>IF(N276="základní",J276,0)</f>
        <v>0</v>
      </c>
      <c r="BF276" s="199">
        <f>IF(N276="snížená",J276,0)</f>
        <v>0</v>
      </c>
      <c r="BG276" s="199">
        <f>IF(N276="zákl. přenesená",J276,0)</f>
        <v>0</v>
      </c>
      <c r="BH276" s="199">
        <f>IF(N276="sníž. přenesená",J276,0)</f>
        <v>0</v>
      </c>
      <c r="BI276" s="199">
        <f>IF(N276="nulová",J276,0)</f>
        <v>0</v>
      </c>
      <c r="BJ276" s="24" t="s">
        <v>81</v>
      </c>
      <c r="BK276" s="199">
        <f>ROUND(I276*H276,2)</f>
        <v>0</v>
      </c>
      <c r="BL276" s="24" t="s">
        <v>148</v>
      </c>
      <c r="BM276" s="24" t="s">
        <v>314</v>
      </c>
    </row>
    <row r="277" spans="2:65" s="12" customFormat="1">
      <c r="B277" s="211"/>
      <c r="C277" s="212"/>
      <c r="D277" s="202" t="s">
        <v>156</v>
      </c>
      <c r="E277" s="213" t="s">
        <v>21</v>
      </c>
      <c r="F277" s="214" t="s">
        <v>315</v>
      </c>
      <c r="G277" s="212"/>
      <c r="H277" s="215">
        <v>0.245</v>
      </c>
      <c r="I277" s="216"/>
      <c r="J277" s="212"/>
      <c r="K277" s="212"/>
      <c r="L277" s="217"/>
      <c r="M277" s="218"/>
      <c r="N277" s="219"/>
      <c r="O277" s="219"/>
      <c r="P277" s="219"/>
      <c r="Q277" s="219"/>
      <c r="R277" s="219"/>
      <c r="S277" s="219"/>
      <c r="T277" s="220"/>
      <c r="AT277" s="221" t="s">
        <v>156</v>
      </c>
      <c r="AU277" s="221" t="s">
        <v>83</v>
      </c>
      <c r="AV277" s="12" t="s">
        <v>83</v>
      </c>
      <c r="AW277" s="12" t="s">
        <v>36</v>
      </c>
      <c r="AX277" s="12" t="s">
        <v>73</v>
      </c>
      <c r="AY277" s="221" t="s">
        <v>140</v>
      </c>
    </row>
    <row r="278" spans="2:65" s="14" customFormat="1">
      <c r="B278" s="233"/>
      <c r="C278" s="234"/>
      <c r="D278" s="202" t="s">
        <v>156</v>
      </c>
      <c r="E278" s="235" t="s">
        <v>21</v>
      </c>
      <c r="F278" s="236" t="s">
        <v>164</v>
      </c>
      <c r="G278" s="234"/>
      <c r="H278" s="237">
        <v>0.245</v>
      </c>
      <c r="I278" s="238"/>
      <c r="J278" s="234"/>
      <c r="K278" s="234"/>
      <c r="L278" s="239"/>
      <c r="M278" s="240"/>
      <c r="N278" s="241"/>
      <c r="O278" s="241"/>
      <c r="P278" s="241"/>
      <c r="Q278" s="241"/>
      <c r="R278" s="241"/>
      <c r="S278" s="241"/>
      <c r="T278" s="242"/>
      <c r="AT278" s="243" t="s">
        <v>156</v>
      </c>
      <c r="AU278" s="243" t="s">
        <v>83</v>
      </c>
      <c r="AV278" s="14" t="s">
        <v>148</v>
      </c>
      <c r="AW278" s="14" t="s">
        <v>36</v>
      </c>
      <c r="AX278" s="14" t="s">
        <v>81</v>
      </c>
      <c r="AY278" s="243" t="s">
        <v>140</v>
      </c>
    </row>
    <row r="279" spans="2:65" s="1" customFormat="1" ht="25.5" customHeight="1">
      <c r="B279" s="41"/>
      <c r="C279" s="188" t="s">
        <v>316</v>
      </c>
      <c r="D279" s="188" t="s">
        <v>143</v>
      </c>
      <c r="E279" s="189" t="s">
        <v>317</v>
      </c>
      <c r="F279" s="190" t="s">
        <v>318</v>
      </c>
      <c r="G279" s="191" t="s">
        <v>300</v>
      </c>
      <c r="H279" s="192">
        <v>7.3010000000000002</v>
      </c>
      <c r="I279" s="193"/>
      <c r="J279" s="194">
        <f>ROUND(I279*H279,2)</f>
        <v>0</v>
      </c>
      <c r="K279" s="190" t="s">
        <v>147</v>
      </c>
      <c r="L279" s="61"/>
      <c r="M279" s="195" t="s">
        <v>21</v>
      </c>
      <c r="N279" s="196" t="s">
        <v>44</v>
      </c>
      <c r="O279" s="42"/>
      <c r="P279" s="197">
        <f>O279*H279</f>
        <v>0</v>
      </c>
      <c r="Q279" s="197">
        <v>0</v>
      </c>
      <c r="R279" s="197">
        <f>Q279*H279</f>
        <v>0</v>
      </c>
      <c r="S279" s="197">
        <v>0</v>
      </c>
      <c r="T279" s="198">
        <f>S279*H279</f>
        <v>0</v>
      </c>
      <c r="AR279" s="24" t="s">
        <v>148</v>
      </c>
      <c r="AT279" s="24" t="s">
        <v>143</v>
      </c>
      <c r="AU279" s="24" t="s">
        <v>83</v>
      </c>
      <c r="AY279" s="24" t="s">
        <v>140</v>
      </c>
      <c r="BE279" s="199">
        <f>IF(N279="základní",J279,0)</f>
        <v>0</v>
      </c>
      <c r="BF279" s="199">
        <f>IF(N279="snížená",J279,0)</f>
        <v>0</v>
      </c>
      <c r="BG279" s="199">
        <f>IF(N279="zákl. přenesená",J279,0)</f>
        <v>0</v>
      </c>
      <c r="BH279" s="199">
        <f>IF(N279="sníž. přenesená",J279,0)</f>
        <v>0</v>
      </c>
      <c r="BI279" s="199">
        <f>IF(N279="nulová",J279,0)</f>
        <v>0</v>
      </c>
      <c r="BJ279" s="24" t="s">
        <v>81</v>
      </c>
      <c r="BK279" s="199">
        <f>ROUND(I279*H279,2)</f>
        <v>0</v>
      </c>
      <c r="BL279" s="24" t="s">
        <v>148</v>
      </c>
      <c r="BM279" s="24" t="s">
        <v>319</v>
      </c>
    </row>
    <row r="280" spans="2:65" s="12" customFormat="1">
      <c r="B280" s="211"/>
      <c r="C280" s="212"/>
      <c r="D280" s="202" t="s">
        <v>156</v>
      </c>
      <c r="E280" s="213" t="s">
        <v>21</v>
      </c>
      <c r="F280" s="214" t="s">
        <v>320</v>
      </c>
      <c r="G280" s="212"/>
      <c r="H280" s="215">
        <v>7.3010000000000002</v>
      </c>
      <c r="I280" s="216"/>
      <c r="J280" s="212"/>
      <c r="K280" s="212"/>
      <c r="L280" s="217"/>
      <c r="M280" s="218"/>
      <c r="N280" s="219"/>
      <c r="O280" s="219"/>
      <c r="P280" s="219"/>
      <c r="Q280" s="219"/>
      <c r="R280" s="219"/>
      <c r="S280" s="219"/>
      <c r="T280" s="220"/>
      <c r="AT280" s="221" t="s">
        <v>156</v>
      </c>
      <c r="AU280" s="221" t="s">
        <v>83</v>
      </c>
      <c r="AV280" s="12" t="s">
        <v>83</v>
      </c>
      <c r="AW280" s="12" t="s">
        <v>36</v>
      </c>
      <c r="AX280" s="12" t="s">
        <v>73</v>
      </c>
      <c r="AY280" s="221" t="s">
        <v>140</v>
      </c>
    </row>
    <row r="281" spans="2:65" s="14" customFormat="1">
      <c r="B281" s="233"/>
      <c r="C281" s="234"/>
      <c r="D281" s="202" t="s">
        <v>156</v>
      </c>
      <c r="E281" s="235" t="s">
        <v>21</v>
      </c>
      <c r="F281" s="236" t="s">
        <v>164</v>
      </c>
      <c r="G281" s="234"/>
      <c r="H281" s="237">
        <v>7.3010000000000002</v>
      </c>
      <c r="I281" s="238"/>
      <c r="J281" s="234"/>
      <c r="K281" s="234"/>
      <c r="L281" s="239"/>
      <c r="M281" s="240"/>
      <c r="N281" s="241"/>
      <c r="O281" s="241"/>
      <c r="P281" s="241"/>
      <c r="Q281" s="241"/>
      <c r="R281" s="241"/>
      <c r="S281" s="241"/>
      <c r="T281" s="242"/>
      <c r="AT281" s="243" t="s">
        <v>156</v>
      </c>
      <c r="AU281" s="243" t="s">
        <v>83</v>
      </c>
      <c r="AV281" s="14" t="s">
        <v>148</v>
      </c>
      <c r="AW281" s="14" t="s">
        <v>36</v>
      </c>
      <c r="AX281" s="14" t="s">
        <v>81</v>
      </c>
      <c r="AY281" s="243" t="s">
        <v>140</v>
      </c>
    </row>
    <row r="282" spans="2:65" s="1" customFormat="1" ht="25.5" customHeight="1">
      <c r="B282" s="41"/>
      <c r="C282" s="188" t="s">
        <v>321</v>
      </c>
      <c r="D282" s="188" t="s">
        <v>143</v>
      </c>
      <c r="E282" s="189" t="s">
        <v>322</v>
      </c>
      <c r="F282" s="190" t="s">
        <v>323</v>
      </c>
      <c r="G282" s="191" t="s">
        <v>300</v>
      </c>
      <c r="H282" s="192">
        <v>0.438</v>
      </c>
      <c r="I282" s="193"/>
      <c r="J282" s="194">
        <f>ROUND(I282*H282,2)</f>
        <v>0</v>
      </c>
      <c r="K282" s="190" t="s">
        <v>147</v>
      </c>
      <c r="L282" s="61"/>
      <c r="M282" s="195" t="s">
        <v>21</v>
      </c>
      <c r="N282" s="196" t="s">
        <v>44</v>
      </c>
      <c r="O282" s="42"/>
      <c r="P282" s="197">
        <f>O282*H282</f>
        <v>0</v>
      </c>
      <c r="Q282" s="197">
        <v>0</v>
      </c>
      <c r="R282" s="197">
        <f>Q282*H282</f>
        <v>0</v>
      </c>
      <c r="S282" s="197">
        <v>0</v>
      </c>
      <c r="T282" s="198">
        <f>S282*H282</f>
        <v>0</v>
      </c>
      <c r="AR282" s="24" t="s">
        <v>148</v>
      </c>
      <c r="AT282" s="24" t="s">
        <v>143</v>
      </c>
      <c r="AU282" s="24" t="s">
        <v>83</v>
      </c>
      <c r="AY282" s="24" t="s">
        <v>140</v>
      </c>
      <c r="BE282" s="199">
        <f>IF(N282="základní",J282,0)</f>
        <v>0</v>
      </c>
      <c r="BF282" s="199">
        <f>IF(N282="snížená",J282,0)</f>
        <v>0</v>
      </c>
      <c r="BG282" s="199">
        <f>IF(N282="zákl. přenesená",J282,0)</f>
        <v>0</v>
      </c>
      <c r="BH282" s="199">
        <f>IF(N282="sníž. přenesená",J282,0)</f>
        <v>0</v>
      </c>
      <c r="BI282" s="199">
        <f>IF(N282="nulová",J282,0)</f>
        <v>0</v>
      </c>
      <c r="BJ282" s="24" t="s">
        <v>81</v>
      </c>
      <c r="BK282" s="199">
        <f>ROUND(I282*H282,2)</f>
        <v>0</v>
      </c>
      <c r="BL282" s="24" t="s">
        <v>148</v>
      </c>
      <c r="BM282" s="24" t="s">
        <v>324</v>
      </c>
    </row>
    <row r="283" spans="2:65" s="12" customFormat="1">
      <c r="B283" s="211"/>
      <c r="C283" s="212"/>
      <c r="D283" s="202" t="s">
        <v>156</v>
      </c>
      <c r="E283" s="213" t="s">
        <v>21</v>
      </c>
      <c r="F283" s="214" t="s">
        <v>325</v>
      </c>
      <c r="G283" s="212"/>
      <c r="H283" s="215">
        <v>0.438</v>
      </c>
      <c r="I283" s="216"/>
      <c r="J283" s="212"/>
      <c r="K283" s="212"/>
      <c r="L283" s="217"/>
      <c r="M283" s="218"/>
      <c r="N283" s="219"/>
      <c r="O283" s="219"/>
      <c r="P283" s="219"/>
      <c r="Q283" s="219"/>
      <c r="R283" s="219"/>
      <c r="S283" s="219"/>
      <c r="T283" s="220"/>
      <c r="AT283" s="221" t="s">
        <v>156</v>
      </c>
      <c r="AU283" s="221" t="s">
        <v>83</v>
      </c>
      <c r="AV283" s="12" t="s">
        <v>83</v>
      </c>
      <c r="AW283" s="12" t="s">
        <v>36</v>
      </c>
      <c r="AX283" s="12" t="s">
        <v>73</v>
      </c>
      <c r="AY283" s="221" t="s">
        <v>140</v>
      </c>
    </row>
    <row r="284" spans="2:65" s="14" customFormat="1">
      <c r="B284" s="233"/>
      <c r="C284" s="234"/>
      <c r="D284" s="202" t="s">
        <v>156</v>
      </c>
      <c r="E284" s="235" t="s">
        <v>21</v>
      </c>
      <c r="F284" s="236" t="s">
        <v>164</v>
      </c>
      <c r="G284" s="234"/>
      <c r="H284" s="237">
        <v>0.438</v>
      </c>
      <c r="I284" s="238"/>
      <c r="J284" s="234"/>
      <c r="K284" s="234"/>
      <c r="L284" s="239"/>
      <c r="M284" s="240"/>
      <c r="N284" s="241"/>
      <c r="O284" s="241"/>
      <c r="P284" s="241"/>
      <c r="Q284" s="241"/>
      <c r="R284" s="241"/>
      <c r="S284" s="241"/>
      <c r="T284" s="242"/>
      <c r="AT284" s="243" t="s">
        <v>156</v>
      </c>
      <c r="AU284" s="243" t="s">
        <v>83</v>
      </c>
      <c r="AV284" s="14" t="s">
        <v>148</v>
      </c>
      <c r="AW284" s="14" t="s">
        <v>36</v>
      </c>
      <c r="AX284" s="14" t="s">
        <v>81</v>
      </c>
      <c r="AY284" s="243" t="s">
        <v>140</v>
      </c>
    </row>
    <row r="285" spans="2:65" s="1" customFormat="1" ht="25.5" customHeight="1">
      <c r="B285" s="41"/>
      <c r="C285" s="188" t="s">
        <v>326</v>
      </c>
      <c r="D285" s="188" t="s">
        <v>143</v>
      </c>
      <c r="E285" s="189" t="s">
        <v>327</v>
      </c>
      <c r="F285" s="190" t="s">
        <v>328</v>
      </c>
      <c r="G285" s="191" t="s">
        <v>300</v>
      </c>
      <c r="H285" s="192">
        <v>0.22900000000000001</v>
      </c>
      <c r="I285" s="193"/>
      <c r="J285" s="194">
        <f>ROUND(I285*H285,2)</f>
        <v>0</v>
      </c>
      <c r="K285" s="190" t="s">
        <v>147</v>
      </c>
      <c r="L285" s="61"/>
      <c r="M285" s="195" t="s">
        <v>21</v>
      </c>
      <c r="N285" s="196" t="s">
        <v>44</v>
      </c>
      <c r="O285" s="42"/>
      <c r="P285" s="197">
        <f>O285*H285</f>
        <v>0</v>
      </c>
      <c r="Q285" s="197">
        <v>0</v>
      </c>
      <c r="R285" s="197">
        <f>Q285*H285</f>
        <v>0</v>
      </c>
      <c r="S285" s="197">
        <v>0</v>
      </c>
      <c r="T285" s="198">
        <f>S285*H285</f>
        <v>0</v>
      </c>
      <c r="AR285" s="24" t="s">
        <v>148</v>
      </c>
      <c r="AT285" s="24" t="s">
        <v>143</v>
      </c>
      <c r="AU285" s="24" t="s">
        <v>83</v>
      </c>
      <c r="AY285" s="24" t="s">
        <v>140</v>
      </c>
      <c r="BE285" s="199">
        <f>IF(N285="základní",J285,0)</f>
        <v>0</v>
      </c>
      <c r="BF285" s="199">
        <f>IF(N285="snížená",J285,0)</f>
        <v>0</v>
      </c>
      <c r="BG285" s="199">
        <f>IF(N285="zákl. přenesená",J285,0)</f>
        <v>0</v>
      </c>
      <c r="BH285" s="199">
        <f>IF(N285="sníž. přenesená",J285,0)</f>
        <v>0</v>
      </c>
      <c r="BI285" s="199">
        <f>IF(N285="nulová",J285,0)</f>
        <v>0</v>
      </c>
      <c r="BJ285" s="24" t="s">
        <v>81</v>
      </c>
      <c r="BK285" s="199">
        <f>ROUND(I285*H285,2)</f>
        <v>0</v>
      </c>
      <c r="BL285" s="24" t="s">
        <v>148</v>
      </c>
      <c r="BM285" s="24" t="s">
        <v>329</v>
      </c>
    </row>
    <row r="286" spans="2:65" s="12" customFormat="1">
      <c r="B286" s="211"/>
      <c r="C286" s="212"/>
      <c r="D286" s="202" t="s">
        <v>156</v>
      </c>
      <c r="E286" s="213" t="s">
        <v>21</v>
      </c>
      <c r="F286" s="214" t="s">
        <v>330</v>
      </c>
      <c r="G286" s="212"/>
      <c r="H286" s="215">
        <v>0.22900000000000001</v>
      </c>
      <c r="I286" s="216"/>
      <c r="J286" s="212"/>
      <c r="K286" s="212"/>
      <c r="L286" s="217"/>
      <c r="M286" s="218"/>
      <c r="N286" s="219"/>
      <c r="O286" s="219"/>
      <c r="P286" s="219"/>
      <c r="Q286" s="219"/>
      <c r="R286" s="219"/>
      <c r="S286" s="219"/>
      <c r="T286" s="220"/>
      <c r="AT286" s="221" t="s">
        <v>156</v>
      </c>
      <c r="AU286" s="221" t="s">
        <v>83</v>
      </c>
      <c r="AV286" s="12" t="s">
        <v>83</v>
      </c>
      <c r="AW286" s="12" t="s">
        <v>36</v>
      </c>
      <c r="AX286" s="12" t="s">
        <v>73</v>
      </c>
      <c r="AY286" s="221" t="s">
        <v>140</v>
      </c>
    </row>
    <row r="287" spans="2:65" s="14" customFormat="1">
      <c r="B287" s="233"/>
      <c r="C287" s="234"/>
      <c r="D287" s="202" t="s">
        <v>156</v>
      </c>
      <c r="E287" s="235" t="s">
        <v>21</v>
      </c>
      <c r="F287" s="236" t="s">
        <v>164</v>
      </c>
      <c r="G287" s="234"/>
      <c r="H287" s="237">
        <v>0.22900000000000001</v>
      </c>
      <c r="I287" s="238"/>
      <c r="J287" s="234"/>
      <c r="K287" s="234"/>
      <c r="L287" s="239"/>
      <c r="M287" s="240"/>
      <c r="N287" s="241"/>
      <c r="O287" s="241"/>
      <c r="P287" s="241"/>
      <c r="Q287" s="241"/>
      <c r="R287" s="241"/>
      <c r="S287" s="241"/>
      <c r="T287" s="242"/>
      <c r="AT287" s="243" t="s">
        <v>156</v>
      </c>
      <c r="AU287" s="243" t="s">
        <v>83</v>
      </c>
      <c r="AV287" s="14" t="s">
        <v>148</v>
      </c>
      <c r="AW287" s="14" t="s">
        <v>36</v>
      </c>
      <c r="AX287" s="14" t="s">
        <v>81</v>
      </c>
      <c r="AY287" s="243" t="s">
        <v>140</v>
      </c>
    </row>
    <row r="288" spans="2:65" s="1" customFormat="1" ht="38.25" customHeight="1">
      <c r="B288" s="41"/>
      <c r="C288" s="188" t="s">
        <v>331</v>
      </c>
      <c r="D288" s="188" t="s">
        <v>143</v>
      </c>
      <c r="E288" s="189" t="s">
        <v>332</v>
      </c>
      <c r="F288" s="190" t="s">
        <v>333</v>
      </c>
      <c r="G288" s="191" t="s">
        <v>300</v>
      </c>
      <c r="H288" s="192">
        <v>7.9320000000000004</v>
      </c>
      <c r="I288" s="193"/>
      <c r="J288" s="194">
        <f>ROUND(I288*H288,2)</f>
        <v>0</v>
      </c>
      <c r="K288" s="190" t="s">
        <v>147</v>
      </c>
      <c r="L288" s="61"/>
      <c r="M288" s="195" t="s">
        <v>21</v>
      </c>
      <c r="N288" s="196" t="s">
        <v>44</v>
      </c>
      <c r="O288" s="42"/>
      <c r="P288" s="197">
        <f>O288*H288</f>
        <v>0</v>
      </c>
      <c r="Q288" s="197">
        <v>0</v>
      </c>
      <c r="R288" s="197">
        <f>Q288*H288</f>
        <v>0</v>
      </c>
      <c r="S288" s="197">
        <v>0</v>
      </c>
      <c r="T288" s="198">
        <f>S288*H288</f>
        <v>0</v>
      </c>
      <c r="AR288" s="24" t="s">
        <v>148</v>
      </c>
      <c r="AT288" s="24" t="s">
        <v>143</v>
      </c>
      <c r="AU288" s="24" t="s">
        <v>83</v>
      </c>
      <c r="AY288" s="24" t="s">
        <v>140</v>
      </c>
      <c r="BE288" s="199">
        <f>IF(N288="základní",J288,0)</f>
        <v>0</v>
      </c>
      <c r="BF288" s="199">
        <f>IF(N288="snížená",J288,0)</f>
        <v>0</v>
      </c>
      <c r="BG288" s="199">
        <f>IF(N288="zákl. přenesená",J288,0)</f>
        <v>0</v>
      </c>
      <c r="BH288" s="199">
        <f>IF(N288="sníž. přenesená",J288,0)</f>
        <v>0</v>
      </c>
      <c r="BI288" s="199">
        <f>IF(N288="nulová",J288,0)</f>
        <v>0</v>
      </c>
      <c r="BJ288" s="24" t="s">
        <v>81</v>
      </c>
      <c r="BK288" s="199">
        <f>ROUND(I288*H288,2)</f>
        <v>0</v>
      </c>
      <c r="BL288" s="24" t="s">
        <v>148</v>
      </c>
      <c r="BM288" s="24" t="s">
        <v>334</v>
      </c>
    </row>
    <row r="289" spans="2:65" s="12" customFormat="1">
      <c r="B289" s="211"/>
      <c r="C289" s="212"/>
      <c r="D289" s="202" t="s">
        <v>156</v>
      </c>
      <c r="E289" s="213" t="s">
        <v>21</v>
      </c>
      <c r="F289" s="214" t="s">
        <v>335</v>
      </c>
      <c r="G289" s="212"/>
      <c r="H289" s="215">
        <v>16.145</v>
      </c>
      <c r="I289" s="216"/>
      <c r="J289" s="212"/>
      <c r="K289" s="212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156</v>
      </c>
      <c r="AU289" s="221" t="s">
        <v>83</v>
      </c>
      <c r="AV289" s="12" t="s">
        <v>83</v>
      </c>
      <c r="AW289" s="12" t="s">
        <v>36</v>
      </c>
      <c r="AX289" s="12" t="s">
        <v>73</v>
      </c>
      <c r="AY289" s="221" t="s">
        <v>140</v>
      </c>
    </row>
    <row r="290" spans="2:65" s="12" customFormat="1">
      <c r="B290" s="211"/>
      <c r="C290" s="212"/>
      <c r="D290" s="202" t="s">
        <v>156</v>
      </c>
      <c r="E290" s="213" t="s">
        <v>21</v>
      </c>
      <c r="F290" s="214" t="s">
        <v>336</v>
      </c>
      <c r="G290" s="212"/>
      <c r="H290" s="215">
        <v>-0.245</v>
      </c>
      <c r="I290" s="216"/>
      <c r="J290" s="212"/>
      <c r="K290" s="212"/>
      <c r="L290" s="217"/>
      <c r="M290" s="218"/>
      <c r="N290" s="219"/>
      <c r="O290" s="219"/>
      <c r="P290" s="219"/>
      <c r="Q290" s="219"/>
      <c r="R290" s="219"/>
      <c r="S290" s="219"/>
      <c r="T290" s="220"/>
      <c r="AT290" s="221" t="s">
        <v>156</v>
      </c>
      <c r="AU290" s="221" t="s">
        <v>83</v>
      </c>
      <c r="AV290" s="12" t="s">
        <v>83</v>
      </c>
      <c r="AW290" s="12" t="s">
        <v>36</v>
      </c>
      <c r="AX290" s="12" t="s">
        <v>73</v>
      </c>
      <c r="AY290" s="221" t="s">
        <v>140</v>
      </c>
    </row>
    <row r="291" spans="2:65" s="12" customFormat="1">
      <c r="B291" s="211"/>
      <c r="C291" s="212"/>
      <c r="D291" s="202" t="s">
        <v>156</v>
      </c>
      <c r="E291" s="213" t="s">
        <v>21</v>
      </c>
      <c r="F291" s="214" t="s">
        <v>337</v>
      </c>
      <c r="G291" s="212"/>
      <c r="H291" s="215">
        <v>-7.3010000000000002</v>
      </c>
      <c r="I291" s="216"/>
      <c r="J291" s="212"/>
      <c r="K291" s="212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156</v>
      </c>
      <c r="AU291" s="221" t="s">
        <v>83</v>
      </c>
      <c r="AV291" s="12" t="s">
        <v>83</v>
      </c>
      <c r="AW291" s="12" t="s">
        <v>36</v>
      </c>
      <c r="AX291" s="12" t="s">
        <v>73</v>
      </c>
      <c r="AY291" s="221" t="s">
        <v>140</v>
      </c>
    </row>
    <row r="292" spans="2:65" s="12" customFormat="1">
      <c r="B292" s="211"/>
      <c r="C292" s="212"/>
      <c r="D292" s="202" t="s">
        <v>156</v>
      </c>
      <c r="E292" s="213" t="s">
        <v>21</v>
      </c>
      <c r="F292" s="214" t="s">
        <v>338</v>
      </c>
      <c r="G292" s="212"/>
      <c r="H292" s="215">
        <v>-0.438</v>
      </c>
      <c r="I292" s="216"/>
      <c r="J292" s="212"/>
      <c r="K292" s="212"/>
      <c r="L292" s="217"/>
      <c r="M292" s="218"/>
      <c r="N292" s="219"/>
      <c r="O292" s="219"/>
      <c r="P292" s="219"/>
      <c r="Q292" s="219"/>
      <c r="R292" s="219"/>
      <c r="S292" s="219"/>
      <c r="T292" s="220"/>
      <c r="AT292" s="221" t="s">
        <v>156</v>
      </c>
      <c r="AU292" s="221" t="s">
        <v>83</v>
      </c>
      <c r="AV292" s="12" t="s">
        <v>83</v>
      </c>
      <c r="AW292" s="12" t="s">
        <v>36</v>
      </c>
      <c r="AX292" s="12" t="s">
        <v>73</v>
      </c>
      <c r="AY292" s="221" t="s">
        <v>140</v>
      </c>
    </row>
    <row r="293" spans="2:65" s="12" customFormat="1">
      <c r="B293" s="211"/>
      <c r="C293" s="212"/>
      <c r="D293" s="202" t="s">
        <v>156</v>
      </c>
      <c r="E293" s="213" t="s">
        <v>21</v>
      </c>
      <c r="F293" s="214" t="s">
        <v>339</v>
      </c>
      <c r="G293" s="212"/>
      <c r="H293" s="215">
        <v>-0.22900000000000001</v>
      </c>
      <c r="I293" s="216"/>
      <c r="J293" s="212"/>
      <c r="K293" s="212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156</v>
      </c>
      <c r="AU293" s="221" t="s">
        <v>83</v>
      </c>
      <c r="AV293" s="12" t="s">
        <v>83</v>
      </c>
      <c r="AW293" s="12" t="s">
        <v>36</v>
      </c>
      <c r="AX293" s="12" t="s">
        <v>73</v>
      </c>
      <c r="AY293" s="221" t="s">
        <v>140</v>
      </c>
    </row>
    <row r="294" spans="2:65" s="14" customFormat="1">
      <c r="B294" s="233"/>
      <c r="C294" s="234"/>
      <c r="D294" s="202" t="s">
        <v>156</v>
      </c>
      <c r="E294" s="235" t="s">
        <v>21</v>
      </c>
      <c r="F294" s="236" t="s">
        <v>164</v>
      </c>
      <c r="G294" s="234"/>
      <c r="H294" s="237">
        <v>7.9320000000000004</v>
      </c>
      <c r="I294" s="238"/>
      <c r="J294" s="234"/>
      <c r="K294" s="234"/>
      <c r="L294" s="239"/>
      <c r="M294" s="240"/>
      <c r="N294" s="241"/>
      <c r="O294" s="241"/>
      <c r="P294" s="241"/>
      <c r="Q294" s="241"/>
      <c r="R294" s="241"/>
      <c r="S294" s="241"/>
      <c r="T294" s="242"/>
      <c r="AT294" s="243" t="s">
        <v>156</v>
      </c>
      <c r="AU294" s="243" t="s">
        <v>83</v>
      </c>
      <c r="AV294" s="14" t="s">
        <v>148</v>
      </c>
      <c r="AW294" s="14" t="s">
        <v>36</v>
      </c>
      <c r="AX294" s="14" t="s">
        <v>81</v>
      </c>
      <c r="AY294" s="243" t="s">
        <v>140</v>
      </c>
    </row>
    <row r="295" spans="2:65" s="10" customFormat="1" ht="29.85" customHeight="1">
      <c r="B295" s="172"/>
      <c r="C295" s="173"/>
      <c r="D295" s="174" t="s">
        <v>72</v>
      </c>
      <c r="E295" s="186" t="s">
        <v>340</v>
      </c>
      <c r="F295" s="186" t="s">
        <v>341</v>
      </c>
      <c r="G295" s="173"/>
      <c r="H295" s="173"/>
      <c r="I295" s="176"/>
      <c r="J295" s="187">
        <f>BK295</f>
        <v>0</v>
      </c>
      <c r="K295" s="173"/>
      <c r="L295" s="178"/>
      <c r="M295" s="179"/>
      <c r="N295" s="180"/>
      <c r="O295" s="180"/>
      <c r="P295" s="181">
        <f>P296</f>
        <v>0</v>
      </c>
      <c r="Q295" s="180"/>
      <c r="R295" s="181">
        <f>R296</f>
        <v>0</v>
      </c>
      <c r="S295" s="180"/>
      <c r="T295" s="182">
        <f>T296</f>
        <v>0</v>
      </c>
      <c r="AR295" s="183" t="s">
        <v>81</v>
      </c>
      <c r="AT295" s="184" t="s">
        <v>72</v>
      </c>
      <c r="AU295" s="184" t="s">
        <v>81</v>
      </c>
      <c r="AY295" s="183" t="s">
        <v>140</v>
      </c>
      <c r="BK295" s="185">
        <f>BK296</f>
        <v>0</v>
      </c>
    </row>
    <row r="296" spans="2:65" s="1" customFormat="1" ht="38.25" customHeight="1">
      <c r="B296" s="41"/>
      <c r="C296" s="188" t="s">
        <v>342</v>
      </c>
      <c r="D296" s="188" t="s">
        <v>143</v>
      </c>
      <c r="E296" s="189" t="s">
        <v>343</v>
      </c>
      <c r="F296" s="190" t="s">
        <v>344</v>
      </c>
      <c r="G296" s="191" t="s">
        <v>300</v>
      </c>
      <c r="H296" s="192">
        <v>6.7229999999999999</v>
      </c>
      <c r="I296" s="193"/>
      <c r="J296" s="194">
        <f>ROUND(I296*H296,2)</f>
        <v>0</v>
      </c>
      <c r="K296" s="190" t="s">
        <v>147</v>
      </c>
      <c r="L296" s="61"/>
      <c r="M296" s="195" t="s">
        <v>21</v>
      </c>
      <c r="N296" s="196" t="s">
        <v>44</v>
      </c>
      <c r="O296" s="42"/>
      <c r="P296" s="197">
        <f>O296*H296</f>
        <v>0</v>
      </c>
      <c r="Q296" s="197">
        <v>0</v>
      </c>
      <c r="R296" s="197">
        <f>Q296*H296</f>
        <v>0</v>
      </c>
      <c r="S296" s="197">
        <v>0</v>
      </c>
      <c r="T296" s="198">
        <f>S296*H296</f>
        <v>0</v>
      </c>
      <c r="AR296" s="24" t="s">
        <v>148</v>
      </c>
      <c r="AT296" s="24" t="s">
        <v>143</v>
      </c>
      <c r="AU296" s="24" t="s">
        <v>83</v>
      </c>
      <c r="AY296" s="24" t="s">
        <v>140</v>
      </c>
      <c r="BE296" s="199">
        <f>IF(N296="základní",J296,0)</f>
        <v>0</v>
      </c>
      <c r="BF296" s="199">
        <f>IF(N296="snížená",J296,0)</f>
        <v>0</v>
      </c>
      <c r="BG296" s="199">
        <f>IF(N296="zákl. přenesená",J296,0)</f>
        <v>0</v>
      </c>
      <c r="BH296" s="199">
        <f>IF(N296="sníž. přenesená",J296,0)</f>
        <v>0</v>
      </c>
      <c r="BI296" s="199">
        <f>IF(N296="nulová",J296,0)</f>
        <v>0</v>
      </c>
      <c r="BJ296" s="24" t="s">
        <v>81</v>
      </c>
      <c r="BK296" s="199">
        <f>ROUND(I296*H296,2)</f>
        <v>0</v>
      </c>
      <c r="BL296" s="24" t="s">
        <v>148</v>
      </c>
      <c r="BM296" s="24" t="s">
        <v>345</v>
      </c>
    </row>
    <row r="297" spans="2:65" s="10" customFormat="1" ht="37.35" customHeight="1">
      <c r="B297" s="172"/>
      <c r="C297" s="173"/>
      <c r="D297" s="174" t="s">
        <v>72</v>
      </c>
      <c r="E297" s="175" t="s">
        <v>346</v>
      </c>
      <c r="F297" s="175" t="s">
        <v>347</v>
      </c>
      <c r="G297" s="173"/>
      <c r="H297" s="173"/>
      <c r="I297" s="176"/>
      <c r="J297" s="177">
        <f>BK297</f>
        <v>0</v>
      </c>
      <c r="K297" s="173"/>
      <c r="L297" s="178"/>
      <c r="M297" s="179"/>
      <c r="N297" s="180"/>
      <c r="O297" s="180"/>
      <c r="P297" s="181">
        <f>P298+P312+P319+P330+P340+P350+P418+P421+P536+P593+P634+P683+P801+P822+P838+P892</f>
        <v>0</v>
      </c>
      <c r="Q297" s="180"/>
      <c r="R297" s="181">
        <f>R298+R312+R319+R330+R340+R350+R418+R421+R536+R593+R634+R683+R801+R822+R838+R892</f>
        <v>7.5535521231694993</v>
      </c>
      <c r="S297" s="180"/>
      <c r="T297" s="182">
        <f>T298+T312+T319+T330+T340+T350+T418+T421+T536+T593+T634+T683+T801+T822+T838+T892</f>
        <v>12.273134919999999</v>
      </c>
      <c r="AR297" s="183" t="s">
        <v>83</v>
      </c>
      <c r="AT297" s="184" t="s">
        <v>72</v>
      </c>
      <c r="AU297" s="184" t="s">
        <v>73</v>
      </c>
      <c r="AY297" s="183" t="s">
        <v>140</v>
      </c>
      <c r="BK297" s="185">
        <f>BK298+BK312+BK319+BK330+BK340+BK350+BK418+BK421+BK536+BK593+BK634+BK683+BK801+BK822+BK838+BK892</f>
        <v>0</v>
      </c>
    </row>
    <row r="298" spans="2:65" s="10" customFormat="1" ht="19.899999999999999" customHeight="1">
      <c r="B298" s="172"/>
      <c r="C298" s="173"/>
      <c r="D298" s="174" t="s">
        <v>72</v>
      </c>
      <c r="E298" s="186" t="s">
        <v>348</v>
      </c>
      <c r="F298" s="186" t="s">
        <v>349</v>
      </c>
      <c r="G298" s="173"/>
      <c r="H298" s="173"/>
      <c r="I298" s="176"/>
      <c r="J298" s="187">
        <f>BK298</f>
        <v>0</v>
      </c>
      <c r="K298" s="173"/>
      <c r="L298" s="178"/>
      <c r="M298" s="179"/>
      <c r="N298" s="180"/>
      <c r="O298" s="180"/>
      <c r="P298" s="181">
        <f>SUM(P299:P311)</f>
        <v>0</v>
      </c>
      <c r="Q298" s="180"/>
      <c r="R298" s="181">
        <f>SUM(R299:R311)</f>
        <v>0</v>
      </c>
      <c r="S298" s="180"/>
      <c r="T298" s="182">
        <f>SUM(T299:T311)</f>
        <v>0.2285248</v>
      </c>
      <c r="AR298" s="183" t="s">
        <v>83</v>
      </c>
      <c r="AT298" s="184" t="s">
        <v>72</v>
      </c>
      <c r="AU298" s="184" t="s">
        <v>81</v>
      </c>
      <c r="AY298" s="183" t="s">
        <v>140</v>
      </c>
      <c r="BK298" s="185">
        <f>SUM(BK299:BK311)</f>
        <v>0</v>
      </c>
    </row>
    <row r="299" spans="2:65" s="1" customFormat="1" ht="38.25" customHeight="1">
      <c r="B299" s="41"/>
      <c r="C299" s="188" t="s">
        <v>350</v>
      </c>
      <c r="D299" s="188" t="s">
        <v>143</v>
      </c>
      <c r="E299" s="189" t="s">
        <v>351</v>
      </c>
      <c r="F299" s="190" t="s">
        <v>352</v>
      </c>
      <c r="G299" s="191" t="s">
        <v>154</v>
      </c>
      <c r="H299" s="192">
        <v>76.923000000000002</v>
      </c>
      <c r="I299" s="193"/>
      <c r="J299" s="194">
        <f>ROUND(I299*H299,2)</f>
        <v>0</v>
      </c>
      <c r="K299" s="190" t="s">
        <v>147</v>
      </c>
      <c r="L299" s="61"/>
      <c r="M299" s="195" t="s">
        <v>21</v>
      </c>
      <c r="N299" s="196" t="s">
        <v>44</v>
      </c>
      <c r="O299" s="42"/>
      <c r="P299" s="197">
        <f>O299*H299</f>
        <v>0</v>
      </c>
      <c r="Q299" s="197">
        <v>0</v>
      </c>
      <c r="R299" s="197">
        <f>Q299*H299</f>
        <v>0</v>
      </c>
      <c r="S299" s="197">
        <v>1.4E-3</v>
      </c>
      <c r="T299" s="198">
        <f>S299*H299</f>
        <v>0.1076922</v>
      </c>
      <c r="AR299" s="24" t="s">
        <v>252</v>
      </c>
      <c r="AT299" s="24" t="s">
        <v>143</v>
      </c>
      <c r="AU299" s="24" t="s">
        <v>83</v>
      </c>
      <c r="AY299" s="24" t="s">
        <v>140</v>
      </c>
      <c r="BE299" s="199">
        <f>IF(N299="základní",J299,0)</f>
        <v>0</v>
      </c>
      <c r="BF299" s="199">
        <f>IF(N299="snížená",J299,0)</f>
        <v>0</v>
      </c>
      <c r="BG299" s="199">
        <f>IF(N299="zákl. přenesená",J299,0)</f>
        <v>0</v>
      </c>
      <c r="BH299" s="199">
        <f>IF(N299="sníž. přenesená",J299,0)</f>
        <v>0</v>
      </c>
      <c r="BI299" s="199">
        <f>IF(N299="nulová",J299,0)</f>
        <v>0</v>
      </c>
      <c r="BJ299" s="24" t="s">
        <v>81</v>
      </c>
      <c r="BK299" s="199">
        <f>ROUND(I299*H299,2)</f>
        <v>0</v>
      </c>
      <c r="BL299" s="24" t="s">
        <v>252</v>
      </c>
      <c r="BM299" s="24" t="s">
        <v>353</v>
      </c>
    </row>
    <row r="300" spans="2:65" s="11" customFormat="1">
      <c r="B300" s="200"/>
      <c r="C300" s="201"/>
      <c r="D300" s="202" t="s">
        <v>156</v>
      </c>
      <c r="E300" s="203" t="s">
        <v>21</v>
      </c>
      <c r="F300" s="204" t="s">
        <v>157</v>
      </c>
      <c r="G300" s="201"/>
      <c r="H300" s="203" t="s">
        <v>21</v>
      </c>
      <c r="I300" s="205"/>
      <c r="J300" s="201"/>
      <c r="K300" s="201"/>
      <c r="L300" s="206"/>
      <c r="M300" s="207"/>
      <c r="N300" s="208"/>
      <c r="O300" s="208"/>
      <c r="P300" s="208"/>
      <c r="Q300" s="208"/>
      <c r="R300" s="208"/>
      <c r="S300" s="208"/>
      <c r="T300" s="209"/>
      <c r="AT300" s="210" t="s">
        <v>156</v>
      </c>
      <c r="AU300" s="210" t="s">
        <v>83</v>
      </c>
      <c r="AV300" s="11" t="s">
        <v>81</v>
      </c>
      <c r="AW300" s="11" t="s">
        <v>36</v>
      </c>
      <c r="AX300" s="11" t="s">
        <v>73</v>
      </c>
      <c r="AY300" s="210" t="s">
        <v>140</v>
      </c>
    </row>
    <row r="301" spans="2:65" s="12" customFormat="1">
      <c r="B301" s="211"/>
      <c r="C301" s="212"/>
      <c r="D301" s="202" t="s">
        <v>156</v>
      </c>
      <c r="E301" s="213" t="s">
        <v>21</v>
      </c>
      <c r="F301" s="214" t="s">
        <v>354</v>
      </c>
      <c r="G301" s="212"/>
      <c r="H301" s="215">
        <v>78.376000000000005</v>
      </c>
      <c r="I301" s="216"/>
      <c r="J301" s="212"/>
      <c r="K301" s="212"/>
      <c r="L301" s="217"/>
      <c r="M301" s="218"/>
      <c r="N301" s="219"/>
      <c r="O301" s="219"/>
      <c r="P301" s="219"/>
      <c r="Q301" s="219"/>
      <c r="R301" s="219"/>
      <c r="S301" s="219"/>
      <c r="T301" s="220"/>
      <c r="AT301" s="221" t="s">
        <v>156</v>
      </c>
      <c r="AU301" s="221" t="s">
        <v>83</v>
      </c>
      <c r="AV301" s="12" t="s">
        <v>83</v>
      </c>
      <c r="AW301" s="12" t="s">
        <v>36</v>
      </c>
      <c r="AX301" s="12" t="s">
        <v>73</v>
      </c>
      <c r="AY301" s="221" t="s">
        <v>140</v>
      </c>
    </row>
    <row r="302" spans="2:65" s="12" customFormat="1">
      <c r="B302" s="211"/>
      <c r="C302" s="212"/>
      <c r="D302" s="202" t="s">
        <v>156</v>
      </c>
      <c r="E302" s="213" t="s">
        <v>21</v>
      </c>
      <c r="F302" s="214" t="s">
        <v>355</v>
      </c>
      <c r="G302" s="212"/>
      <c r="H302" s="215">
        <v>-1.4530000000000001</v>
      </c>
      <c r="I302" s="216"/>
      <c r="J302" s="212"/>
      <c r="K302" s="212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156</v>
      </c>
      <c r="AU302" s="221" t="s">
        <v>83</v>
      </c>
      <c r="AV302" s="12" t="s">
        <v>83</v>
      </c>
      <c r="AW302" s="12" t="s">
        <v>36</v>
      </c>
      <c r="AX302" s="12" t="s">
        <v>73</v>
      </c>
      <c r="AY302" s="221" t="s">
        <v>140</v>
      </c>
    </row>
    <row r="303" spans="2:65" s="14" customFormat="1">
      <c r="B303" s="233"/>
      <c r="C303" s="234"/>
      <c r="D303" s="202" t="s">
        <v>156</v>
      </c>
      <c r="E303" s="235" t="s">
        <v>21</v>
      </c>
      <c r="F303" s="236" t="s">
        <v>164</v>
      </c>
      <c r="G303" s="234"/>
      <c r="H303" s="237">
        <v>76.923000000000002</v>
      </c>
      <c r="I303" s="238"/>
      <c r="J303" s="234"/>
      <c r="K303" s="234"/>
      <c r="L303" s="239"/>
      <c r="M303" s="240"/>
      <c r="N303" s="241"/>
      <c r="O303" s="241"/>
      <c r="P303" s="241"/>
      <c r="Q303" s="241"/>
      <c r="R303" s="241"/>
      <c r="S303" s="241"/>
      <c r="T303" s="242"/>
      <c r="AT303" s="243" t="s">
        <v>156</v>
      </c>
      <c r="AU303" s="243" t="s">
        <v>83</v>
      </c>
      <c r="AV303" s="14" t="s">
        <v>148</v>
      </c>
      <c r="AW303" s="14" t="s">
        <v>36</v>
      </c>
      <c r="AX303" s="14" t="s">
        <v>81</v>
      </c>
      <c r="AY303" s="243" t="s">
        <v>140</v>
      </c>
    </row>
    <row r="304" spans="2:65" s="1" customFormat="1" ht="38.25" customHeight="1">
      <c r="B304" s="41"/>
      <c r="C304" s="188" t="s">
        <v>356</v>
      </c>
      <c r="D304" s="188" t="s">
        <v>143</v>
      </c>
      <c r="E304" s="189" t="s">
        <v>357</v>
      </c>
      <c r="F304" s="190" t="s">
        <v>358</v>
      </c>
      <c r="G304" s="191" t="s">
        <v>154</v>
      </c>
      <c r="H304" s="192">
        <v>86.308999999999997</v>
      </c>
      <c r="I304" s="193"/>
      <c r="J304" s="194">
        <f>ROUND(I304*H304,2)</f>
        <v>0</v>
      </c>
      <c r="K304" s="190" t="s">
        <v>147</v>
      </c>
      <c r="L304" s="61"/>
      <c r="M304" s="195" t="s">
        <v>21</v>
      </c>
      <c r="N304" s="196" t="s">
        <v>44</v>
      </c>
      <c r="O304" s="42"/>
      <c r="P304" s="197">
        <f>O304*H304</f>
        <v>0</v>
      </c>
      <c r="Q304" s="197">
        <v>0</v>
      </c>
      <c r="R304" s="197">
        <f>Q304*H304</f>
        <v>0</v>
      </c>
      <c r="S304" s="197">
        <v>1.4E-3</v>
      </c>
      <c r="T304" s="198">
        <f>S304*H304</f>
        <v>0.1208326</v>
      </c>
      <c r="AR304" s="24" t="s">
        <v>252</v>
      </c>
      <c r="AT304" s="24" t="s">
        <v>143</v>
      </c>
      <c r="AU304" s="24" t="s">
        <v>83</v>
      </c>
      <c r="AY304" s="24" t="s">
        <v>140</v>
      </c>
      <c r="BE304" s="199">
        <f>IF(N304="základní",J304,0)</f>
        <v>0</v>
      </c>
      <c r="BF304" s="199">
        <f>IF(N304="snížená",J304,0)</f>
        <v>0</v>
      </c>
      <c r="BG304" s="199">
        <f>IF(N304="zákl. přenesená",J304,0)</f>
        <v>0</v>
      </c>
      <c r="BH304" s="199">
        <f>IF(N304="sníž. přenesená",J304,0)</f>
        <v>0</v>
      </c>
      <c r="BI304" s="199">
        <f>IF(N304="nulová",J304,0)</f>
        <v>0</v>
      </c>
      <c r="BJ304" s="24" t="s">
        <v>81</v>
      </c>
      <c r="BK304" s="199">
        <f>ROUND(I304*H304,2)</f>
        <v>0</v>
      </c>
      <c r="BL304" s="24" t="s">
        <v>252</v>
      </c>
      <c r="BM304" s="24" t="s">
        <v>359</v>
      </c>
    </row>
    <row r="305" spans="2:65" s="11" customFormat="1">
      <c r="B305" s="200"/>
      <c r="C305" s="201"/>
      <c r="D305" s="202" t="s">
        <v>156</v>
      </c>
      <c r="E305" s="203" t="s">
        <v>21</v>
      </c>
      <c r="F305" s="204" t="s">
        <v>157</v>
      </c>
      <c r="G305" s="201"/>
      <c r="H305" s="203" t="s">
        <v>21</v>
      </c>
      <c r="I305" s="205"/>
      <c r="J305" s="201"/>
      <c r="K305" s="201"/>
      <c r="L305" s="206"/>
      <c r="M305" s="207"/>
      <c r="N305" s="208"/>
      <c r="O305" s="208"/>
      <c r="P305" s="208"/>
      <c r="Q305" s="208"/>
      <c r="R305" s="208"/>
      <c r="S305" s="208"/>
      <c r="T305" s="209"/>
      <c r="AT305" s="210" t="s">
        <v>156</v>
      </c>
      <c r="AU305" s="210" t="s">
        <v>83</v>
      </c>
      <c r="AV305" s="11" t="s">
        <v>81</v>
      </c>
      <c r="AW305" s="11" t="s">
        <v>36</v>
      </c>
      <c r="AX305" s="11" t="s">
        <v>73</v>
      </c>
      <c r="AY305" s="210" t="s">
        <v>140</v>
      </c>
    </row>
    <row r="306" spans="2:65" s="12" customFormat="1">
      <c r="B306" s="211"/>
      <c r="C306" s="212"/>
      <c r="D306" s="202" t="s">
        <v>156</v>
      </c>
      <c r="E306" s="213" t="s">
        <v>21</v>
      </c>
      <c r="F306" s="214" t="s">
        <v>360</v>
      </c>
      <c r="G306" s="212"/>
      <c r="H306" s="215">
        <v>37.07</v>
      </c>
      <c r="I306" s="216"/>
      <c r="J306" s="212"/>
      <c r="K306" s="212"/>
      <c r="L306" s="217"/>
      <c r="M306" s="218"/>
      <c r="N306" s="219"/>
      <c r="O306" s="219"/>
      <c r="P306" s="219"/>
      <c r="Q306" s="219"/>
      <c r="R306" s="219"/>
      <c r="S306" s="219"/>
      <c r="T306" s="220"/>
      <c r="AT306" s="221" t="s">
        <v>156</v>
      </c>
      <c r="AU306" s="221" t="s">
        <v>83</v>
      </c>
      <c r="AV306" s="12" t="s">
        <v>83</v>
      </c>
      <c r="AW306" s="12" t="s">
        <v>36</v>
      </c>
      <c r="AX306" s="12" t="s">
        <v>73</v>
      </c>
      <c r="AY306" s="221" t="s">
        <v>140</v>
      </c>
    </row>
    <row r="307" spans="2:65" s="12" customFormat="1">
      <c r="B307" s="211"/>
      <c r="C307" s="212"/>
      <c r="D307" s="202" t="s">
        <v>156</v>
      </c>
      <c r="E307" s="213" t="s">
        <v>21</v>
      </c>
      <c r="F307" s="214" t="s">
        <v>170</v>
      </c>
      <c r="G307" s="212"/>
      <c r="H307" s="215">
        <v>-4.08</v>
      </c>
      <c r="I307" s="216"/>
      <c r="J307" s="212"/>
      <c r="K307" s="212"/>
      <c r="L307" s="217"/>
      <c r="M307" s="218"/>
      <c r="N307" s="219"/>
      <c r="O307" s="219"/>
      <c r="P307" s="219"/>
      <c r="Q307" s="219"/>
      <c r="R307" s="219"/>
      <c r="S307" s="219"/>
      <c r="T307" s="220"/>
      <c r="AT307" s="221" t="s">
        <v>156</v>
      </c>
      <c r="AU307" s="221" t="s">
        <v>83</v>
      </c>
      <c r="AV307" s="12" t="s">
        <v>83</v>
      </c>
      <c r="AW307" s="12" t="s">
        <v>36</v>
      </c>
      <c r="AX307" s="12" t="s">
        <v>73</v>
      </c>
      <c r="AY307" s="221" t="s">
        <v>140</v>
      </c>
    </row>
    <row r="308" spans="2:65" s="12" customFormat="1">
      <c r="B308" s="211"/>
      <c r="C308" s="212"/>
      <c r="D308" s="202" t="s">
        <v>156</v>
      </c>
      <c r="E308" s="213" t="s">
        <v>21</v>
      </c>
      <c r="F308" s="214" t="s">
        <v>361</v>
      </c>
      <c r="G308" s="212"/>
      <c r="H308" s="215">
        <v>31.138999999999999</v>
      </c>
      <c r="I308" s="216"/>
      <c r="J308" s="212"/>
      <c r="K308" s="212"/>
      <c r="L308" s="217"/>
      <c r="M308" s="218"/>
      <c r="N308" s="219"/>
      <c r="O308" s="219"/>
      <c r="P308" s="219"/>
      <c r="Q308" s="219"/>
      <c r="R308" s="219"/>
      <c r="S308" s="219"/>
      <c r="T308" s="220"/>
      <c r="AT308" s="221" t="s">
        <v>156</v>
      </c>
      <c r="AU308" s="221" t="s">
        <v>83</v>
      </c>
      <c r="AV308" s="12" t="s">
        <v>83</v>
      </c>
      <c r="AW308" s="12" t="s">
        <v>36</v>
      </c>
      <c r="AX308" s="12" t="s">
        <v>73</v>
      </c>
      <c r="AY308" s="221" t="s">
        <v>140</v>
      </c>
    </row>
    <row r="309" spans="2:65" s="12" customFormat="1">
      <c r="B309" s="211"/>
      <c r="C309" s="212"/>
      <c r="D309" s="202" t="s">
        <v>156</v>
      </c>
      <c r="E309" s="213" t="s">
        <v>21</v>
      </c>
      <c r="F309" s="214" t="s">
        <v>362</v>
      </c>
      <c r="G309" s="212"/>
      <c r="H309" s="215">
        <v>23.86</v>
      </c>
      <c r="I309" s="216"/>
      <c r="J309" s="212"/>
      <c r="K309" s="212"/>
      <c r="L309" s="217"/>
      <c r="M309" s="218"/>
      <c r="N309" s="219"/>
      <c r="O309" s="219"/>
      <c r="P309" s="219"/>
      <c r="Q309" s="219"/>
      <c r="R309" s="219"/>
      <c r="S309" s="219"/>
      <c r="T309" s="220"/>
      <c r="AT309" s="221" t="s">
        <v>156</v>
      </c>
      <c r="AU309" s="221" t="s">
        <v>83</v>
      </c>
      <c r="AV309" s="12" t="s">
        <v>83</v>
      </c>
      <c r="AW309" s="12" t="s">
        <v>36</v>
      </c>
      <c r="AX309" s="12" t="s">
        <v>73</v>
      </c>
      <c r="AY309" s="221" t="s">
        <v>140</v>
      </c>
    </row>
    <row r="310" spans="2:65" s="12" customFormat="1">
      <c r="B310" s="211"/>
      <c r="C310" s="212"/>
      <c r="D310" s="202" t="s">
        <v>156</v>
      </c>
      <c r="E310" s="213" t="s">
        <v>21</v>
      </c>
      <c r="F310" s="214" t="s">
        <v>363</v>
      </c>
      <c r="G310" s="212"/>
      <c r="H310" s="215">
        <v>-1.68</v>
      </c>
      <c r="I310" s="216"/>
      <c r="J310" s="212"/>
      <c r="K310" s="212"/>
      <c r="L310" s="217"/>
      <c r="M310" s="218"/>
      <c r="N310" s="219"/>
      <c r="O310" s="219"/>
      <c r="P310" s="219"/>
      <c r="Q310" s="219"/>
      <c r="R310" s="219"/>
      <c r="S310" s="219"/>
      <c r="T310" s="220"/>
      <c r="AT310" s="221" t="s">
        <v>156</v>
      </c>
      <c r="AU310" s="221" t="s">
        <v>83</v>
      </c>
      <c r="AV310" s="12" t="s">
        <v>83</v>
      </c>
      <c r="AW310" s="12" t="s">
        <v>36</v>
      </c>
      <c r="AX310" s="12" t="s">
        <v>73</v>
      </c>
      <c r="AY310" s="221" t="s">
        <v>140</v>
      </c>
    </row>
    <row r="311" spans="2:65" s="14" customFormat="1">
      <c r="B311" s="233"/>
      <c r="C311" s="234"/>
      <c r="D311" s="202" t="s">
        <v>156</v>
      </c>
      <c r="E311" s="235" t="s">
        <v>21</v>
      </c>
      <c r="F311" s="236" t="s">
        <v>164</v>
      </c>
      <c r="G311" s="234"/>
      <c r="H311" s="237">
        <v>86.308999999999997</v>
      </c>
      <c r="I311" s="238"/>
      <c r="J311" s="234"/>
      <c r="K311" s="234"/>
      <c r="L311" s="239"/>
      <c r="M311" s="240"/>
      <c r="N311" s="241"/>
      <c r="O311" s="241"/>
      <c r="P311" s="241"/>
      <c r="Q311" s="241"/>
      <c r="R311" s="241"/>
      <c r="S311" s="241"/>
      <c r="T311" s="242"/>
      <c r="AT311" s="243" t="s">
        <v>156</v>
      </c>
      <c r="AU311" s="243" t="s">
        <v>83</v>
      </c>
      <c r="AV311" s="14" t="s">
        <v>148</v>
      </c>
      <c r="AW311" s="14" t="s">
        <v>36</v>
      </c>
      <c r="AX311" s="14" t="s">
        <v>81</v>
      </c>
      <c r="AY311" s="243" t="s">
        <v>140</v>
      </c>
    </row>
    <row r="312" spans="2:65" s="10" customFormat="1" ht="29.85" customHeight="1">
      <c r="B312" s="172"/>
      <c r="C312" s="173"/>
      <c r="D312" s="174" t="s">
        <v>72</v>
      </c>
      <c r="E312" s="186" t="s">
        <v>364</v>
      </c>
      <c r="F312" s="186" t="s">
        <v>365</v>
      </c>
      <c r="G312" s="173"/>
      <c r="H312" s="173"/>
      <c r="I312" s="176"/>
      <c r="J312" s="187">
        <f>BK312</f>
        <v>0</v>
      </c>
      <c r="K312" s="173"/>
      <c r="L312" s="178"/>
      <c r="M312" s="179"/>
      <c r="N312" s="180"/>
      <c r="O312" s="180"/>
      <c r="P312" s="181">
        <f>SUM(P313:P318)</f>
        <v>0</v>
      </c>
      <c r="Q312" s="180"/>
      <c r="R312" s="181">
        <f>SUM(R313:R318)</f>
        <v>1.116E-3</v>
      </c>
      <c r="S312" s="180"/>
      <c r="T312" s="182">
        <f>SUM(T313:T318)</f>
        <v>4.1999999999999997E-3</v>
      </c>
      <c r="AR312" s="183" t="s">
        <v>83</v>
      </c>
      <c r="AT312" s="184" t="s">
        <v>72</v>
      </c>
      <c r="AU312" s="184" t="s">
        <v>81</v>
      </c>
      <c r="AY312" s="183" t="s">
        <v>140</v>
      </c>
      <c r="BK312" s="185">
        <f>SUM(BK313:BK318)</f>
        <v>0</v>
      </c>
    </row>
    <row r="313" spans="2:65" s="1" customFormat="1" ht="25.5" customHeight="1">
      <c r="B313" s="41"/>
      <c r="C313" s="188" t="s">
        <v>366</v>
      </c>
      <c r="D313" s="188" t="s">
        <v>143</v>
      </c>
      <c r="E313" s="189" t="s">
        <v>367</v>
      </c>
      <c r="F313" s="190" t="s">
        <v>368</v>
      </c>
      <c r="G313" s="191" t="s">
        <v>215</v>
      </c>
      <c r="H313" s="192">
        <v>2</v>
      </c>
      <c r="I313" s="193"/>
      <c r="J313" s="194">
        <f t="shared" ref="J313:J318" si="0">ROUND(I313*H313,2)</f>
        <v>0</v>
      </c>
      <c r="K313" s="190" t="s">
        <v>147</v>
      </c>
      <c r="L313" s="61"/>
      <c r="M313" s="195" t="s">
        <v>21</v>
      </c>
      <c r="N313" s="196" t="s">
        <v>44</v>
      </c>
      <c r="O313" s="42"/>
      <c r="P313" s="197">
        <f t="shared" ref="P313:P318" si="1">O313*H313</f>
        <v>0</v>
      </c>
      <c r="Q313" s="197">
        <v>0</v>
      </c>
      <c r="R313" s="197">
        <f t="shared" ref="R313:R318" si="2">Q313*H313</f>
        <v>0</v>
      </c>
      <c r="S313" s="197">
        <v>2.0999999999999999E-3</v>
      </c>
      <c r="T313" s="198">
        <f t="shared" ref="T313:T318" si="3">S313*H313</f>
        <v>4.1999999999999997E-3</v>
      </c>
      <c r="AR313" s="24" t="s">
        <v>252</v>
      </c>
      <c r="AT313" s="24" t="s">
        <v>143</v>
      </c>
      <c r="AU313" s="24" t="s">
        <v>83</v>
      </c>
      <c r="AY313" s="24" t="s">
        <v>140</v>
      </c>
      <c r="BE313" s="199">
        <f t="shared" ref="BE313:BE318" si="4">IF(N313="základní",J313,0)</f>
        <v>0</v>
      </c>
      <c r="BF313" s="199">
        <f t="shared" ref="BF313:BF318" si="5">IF(N313="snížená",J313,0)</f>
        <v>0</v>
      </c>
      <c r="BG313" s="199">
        <f t="shared" ref="BG313:BG318" si="6">IF(N313="zákl. přenesená",J313,0)</f>
        <v>0</v>
      </c>
      <c r="BH313" s="199">
        <f t="shared" ref="BH313:BH318" si="7">IF(N313="sníž. přenesená",J313,0)</f>
        <v>0</v>
      </c>
      <c r="BI313" s="199">
        <f t="shared" ref="BI313:BI318" si="8">IF(N313="nulová",J313,0)</f>
        <v>0</v>
      </c>
      <c r="BJ313" s="24" t="s">
        <v>81</v>
      </c>
      <c r="BK313" s="199">
        <f t="shared" ref="BK313:BK318" si="9">ROUND(I313*H313,2)</f>
        <v>0</v>
      </c>
      <c r="BL313" s="24" t="s">
        <v>252</v>
      </c>
      <c r="BM313" s="24" t="s">
        <v>369</v>
      </c>
    </row>
    <row r="314" spans="2:65" s="1" customFormat="1" ht="16.5" customHeight="1">
      <c r="B314" s="41"/>
      <c r="C314" s="188" t="s">
        <v>370</v>
      </c>
      <c r="D314" s="188" t="s">
        <v>143</v>
      </c>
      <c r="E314" s="189" t="s">
        <v>371</v>
      </c>
      <c r="F314" s="190" t="s">
        <v>372</v>
      </c>
      <c r="G314" s="191" t="s">
        <v>146</v>
      </c>
      <c r="H314" s="192">
        <v>2</v>
      </c>
      <c r="I314" s="193"/>
      <c r="J314" s="194">
        <f t="shared" si="0"/>
        <v>0</v>
      </c>
      <c r="K314" s="190" t="s">
        <v>147</v>
      </c>
      <c r="L314" s="61"/>
      <c r="M314" s="195" t="s">
        <v>21</v>
      </c>
      <c r="N314" s="196" t="s">
        <v>44</v>
      </c>
      <c r="O314" s="42"/>
      <c r="P314" s="197">
        <f t="shared" si="1"/>
        <v>0</v>
      </c>
      <c r="Q314" s="197">
        <v>2.6860000000000002E-4</v>
      </c>
      <c r="R314" s="197">
        <f t="shared" si="2"/>
        <v>5.3720000000000005E-4</v>
      </c>
      <c r="S314" s="197">
        <v>0</v>
      </c>
      <c r="T314" s="198">
        <f t="shared" si="3"/>
        <v>0</v>
      </c>
      <c r="AR314" s="24" t="s">
        <v>252</v>
      </c>
      <c r="AT314" s="24" t="s">
        <v>143</v>
      </c>
      <c r="AU314" s="24" t="s">
        <v>83</v>
      </c>
      <c r="AY314" s="24" t="s">
        <v>140</v>
      </c>
      <c r="BE314" s="199">
        <f t="shared" si="4"/>
        <v>0</v>
      </c>
      <c r="BF314" s="199">
        <f t="shared" si="5"/>
        <v>0</v>
      </c>
      <c r="BG314" s="199">
        <f t="shared" si="6"/>
        <v>0</v>
      </c>
      <c r="BH314" s="199">
        <f t="shared" si="7"/>
        <v>0</v>
      </c>
      <c r="BI314" s="199">
        <f t="shared" si="8"/>
        <v>0</v>
      </c>
      <c r="BJ314" s="24" t="s">
        <v>81</v>
      </c>
      <c r="BK314" s="199">
        <f t="shared" si="9"/>
        <v>0</v>
      </c>
      <c r="BL314" s="24" t="s">
        <v>252</v>
      </c>
      <c r="BM314" s="24" t="s">
        <v>373</v>
      </c>
    </row>
    <row r="315" spans="2:65" s="1" customFormat="1" ht="16.5" customHeight="1">
      <c r="B315" s="41"/>
      <c r="C315" s="188" t="s">
        <v>374</v>
      </c>
      <c r="D315" s="188" t="s">
        <v>143</v>
      </c>
      <c r="E315" s="189" t="s">
        <v>375</v>
      </c>
      <c r="F315" s="190" t="s">
        <v>376</v>
      </c>
      <c r="G315" s="191" t="s">
        <v>215</v>
      </c>
      <c r="H315" s="192">
        <v>2</v>
      </c>
      <c r="I315" s="193"/>
      <c r="J315" s="194">
        <f t="shared" si="0"/>
        <v>0</v>
      </c>
      <c r="K315" s="190" t="s">
        <v>147</v>
      </c>
      <c r="L315" s="61"/>
      <c r="M315" s="195" t="s">
        <v>21</v>
      </c>
      <c r="N315" s="196" t="s">
        <v>44</v>
      </c>
      <c r="O315" s="42"/>
      <c r="P315" s="197">
        <f t="shared" si="1"/>
        <v>0</v>
      </c>
      <c r="Q315" s="197">
        <v>2.8939999999999999E-4</v>
      </c>
      <c r="R315" s="197">
        <f t="shared" si="2"/>
        <v>5.7879999999999997E-4</v>
      </c>
      <c r="S315" s="197">
        <v>0</v>
      </c>
      <c r="T315" s="198">
        <f t="shared" si="3"/>
        <v>0</v>
      </c>
      <c r="AR315" s="24" t="s">
        <v>252</v>
      </c>
      <c r="AT315" s="24" t="s">
        <v>143</v>
      </c>
      <c r="AU315" s="24" t="s">
        <v>83</v>
      </c>
      <c r="AY315" s="24" t="s">
        <v>140</v>
      </c>
      <c r="BE315" s="199">
        <f t="shared" si="4"/>
        <v>0</v>
      </c>
      <c r="BF315" s="199">
        <f t="shared" si="5"/>
        <v>0</v>
      </c>
      <c r="BG315" s="199">
        <f t="shared" si="6"/>
        <v>0</v>
      </c>
      <c r="BH315" s="199">
        <f t="shared" si="7"/>
        <v>0</v>
      </c>
      <c r="BI315" s="199">
        <f t="shared" si="8"/>
        <v>0</v>
      </c>
      <c r="BJ315" s="24" t="s">
        <v>81</v>
      </c>
      <c r="BK315" s="199">
        <f t="shared" si="9"/>
        <v>0</v>
      </c>
      <c r="BL315" s="24" t="s">
        <v>252</v>
      </c>
      <c r="BM315" s="24" t="s">
        <v>377</v>
      </c>
    </row>
    <row r="316" spans="2:65" s="1" customFormat="1" ht="25.5" customHeight="1">
      <c r="B316" s="41"/>
      <c r="C316" s="188" t="s">
        <v>378</v>
      </c>
      <c r="D316" s="188" t="s">
        <v>143</v>
      </c>
      <c r="E316" s="189" t="s">
        <v>379</v>
      </c>
      <c r="F316" s="190" t="s">
        <v>380</v>
      </c>
      <c r="G316" s="191" t="s">
        <v>146</v>
      </c>
      <c r="H316" s="192">
        <v>2</v>
      </c>
      <c r="I316" s="193"/>
      <c r="J316" s="194">
        <f t="shared" si="0"/>
        <v>0</v>
      </c>
      <c r="K316" s="190" t="s">
        <v>147</v>
      </c>
      <c r="L316" s="61"/>
      <c r="M316" s="195" t="s">
        <v>21</v>
      </c>
      <c r="N316" s="196" t="s">
        <v>44</v>
      </c>
      <c r="O316" s="42"/>
      <c r="P316" s="197">
        <f t="shared" si="1"/>
        <v>0</v>
      </c>
      <c r="Q316" s="197">
        <v>0</v>
      </c>
      <c r="R316" s="197">
        <f t="shared" si="2"/>
        <v>0</v>
      </c>
      <c r="S316" s="197">
        <v>0</v>
      </c>
      <c r="T316" s="198">
        <f t="shared" si="3"/>
        <v>0</v>
      </c>
      <c r="AR316" s="24" t="s">
        <v>252</v>
      </c>
      <c r="AT316" s="24" t="s">
        <v>143</v>
      </c>
      <c r="AU316" s="24" t="s">
        <v>83</v>
      </c>
      <c r="AY316" s="24" t="s">
        <v>140</v>
      </c>
      <c r="BE316" s="199">
        <f t="shared" si="4"/>
        <v>0</v>
      </c>
      <c r="BF316" s="199">
        <f t="shared" si="5"/>
        <v>0</v>
      </c>
      <c r="BG316" s="199">
        <f t="shared" si="6"/>
        <v>0</v>
      </c>
      <c r="BH316" s="199">
        <f t="shared" si="7"/>
        <v>0</v>
      </c>
      <c r="BI316" s="199">
        <f t="shared" si="8"/>
        <v>0</v>
      </c>
      <c r="BJ316" s="24" t="s">
        <v>81</v>
      </c>
      <c r="BK316" s="199">
        <f t="shared" si="9"/>
        <v>0</v>
      </c>
      <c r="BL316" s="24" t="s">
        <v>252</v>
      </c>
      <c r="BM316" s="24" t="s">
        <v>381</v>
      </c>
    </row>
    <row r="317" spans="2:65" s="1" customFormat="1" ht="16.5" customHeight="1">
      <c r="B317" s="41"/>
      <c r="C317" s="188" t="s">
        <v>382</v>
      </c>
      <c r="D317" s="188" t="s">
        <v>143</v>
      </c>
      <c r="E317" s="189" t="s">
        <v>383</v>
      </c>
      <c r="F317" s="190" t="s">
        <v>384</v>
      </c>
      <c r="G317" s="191" t="s">
        <v>215</v>
      </c>
      <c r="H317" s="192">
        <v>2</v>
      </c>
      <c r="I317" s="193"/>
      <c r="J317" s="194">
        <f t="shared" si="0"/>
        <v>0</v>
      </c>
      <c r="K317" s="190" t="s">
        <v>147</v>
      </c>
      <c r="L317" s="61"/>
      <c r="M317" s="195" t="s">
        <v>21</v>
      </c>
      <c r="N317" s="196" t="s">
        <v>44</v>
      </c>
      <c r="O317" s="42"/>
      <c r="P317" s="197">
        <f t="shared" si="1"/>
        <v>0</v>
      </c>
      <c r="Q317" s="197">
        <v>0</v>
      </c>
      <c r="R317" s="197">
        <f t="shared" si="2"/>
        <v>0</v>
      </c>
      <c r="S317" s="197">
        <v>0</v>
      </c>
      <c r="T317" s="198">
        <f t="shared" si="3"/>
        <v>0</v>
      </c>
      <c r="AR317" s="24" t="s">
        <v>252</v>
      </c>
      <c r="AT317" s="24" t="s">
        <v>143</v>
      </c>
      <c r="AU317" s="24" t="s">
        <v>83</v>
      </c>
      <c r="AY317" s="24" t="s">
        <v>140</v>
      </c>
      <c r="BE317" s="199">
        <f t="shared" si="4"/>
        <v>0</v>
      </c>
      <c r="BF317" s="199">
        <f t="shared" si="5"/>
        <v>0</v>
      </c>
      <c r="BG317" s="199">
        <f t="shared" si="6"/>
        <v>0</v>
      </c>
      <c r="BH317" s="199">
        <f t="shared" si="7"/>
        <v>0</v>
      </c>
      <c r="BI317" s="199">
        <f t="shared" si="8"/>
        <v>0</v>
      </c>
      <c r="BJ317" s="24" t="s">
        <v>81</v>
      </c>
      <c r="BK317" s="199">
        <f t="shared" si="9"/>
        <v>0</v>
      </c>
      <c r="BL317" s="24" t="s">
        <v>252</v>
      </c>
      <c r="BM317" s="24" t="s">
        <v>385</v>
      </c>
    </row>
    <row r="318" spans="2:65" s="1" customFormat="1" ht="38.25" customHeight="1">
      <c r="B318" s="41"/>
      <c r="C318" s="188" t="s">
        <v>386</v>
      </c>
      <c r="D318" s="188" t="s">
        <v>143</v>
      </c>
      <c r="E318" s="189" t="s">
        <v>387</v>
      </c>
      <c r="F318" s="190" t="s">
        <v>388</v>
      </c>
      <c r="G318" s="191" t="s">
        <v>300</v>
      </c>
      <c r="H318" s="192">
        <v>1E-3</v>
      </c>
      <c r="I318" s="193"/>
      <c r="J318" s="194">
        <f t="shared" si="0"/>
        <v>0</v>
      </c>
      <c r="K318" s="190" t="s">
        <v>147</v>
      </c>
      <c r="L318" s="61"/>
      <c r="M318" s="195" t="s">
        <v>21</v>
      </c>
      <c r="N318" s="196" t="s">
        <v>44</v>
      </c>
      <c r="O318" s="42"/>
      <c r="P318" s="197">
        <f t="shared" si="1"/>
        <v>0</v>
      </c>
      <c r="Q318" s="197">
        <v>0</v>
      </c>
      <c r="R318" s="197">
        <f t="shared" si="2"/>
        <v>0</v>
      </c>
      <c r="S318" s="197">
        <v>0</v>
      </c>
      <c r="T318" s="198">
        <f t="shared" si="3"/>
        <v>0</v>
      </c>
      <c r="AR318" s="24" t="s">
        <v>252</v>
      </c>
      <c r="AT318" s="24" t="s">
        <v>143</v>
      </c>
      <c r="AU318" s="24" t="s">
        <v>83</v>
      </c>
      <c r="AY318" s="24" t="s">
        <v>140</v>
      </c>
      <c r="BE318" s="199">
        <f t="shared" si="4"/>
        <v>0</v>
      </c>
      <c r="BF318" s="199">
        <f t="shared" si="5"/>
        <v>0</v>
      </c>
      <c r="BG318" s="199">
        <f t="shared" si="6"/>
        <v>0</v>
      </c>
      <c r="BH318" s="199">
        <f t="shared" si="7"/>
        <v>0</v>
      </c>
      <c r="BI318" s="199">
        <f t="shared" si="8"/>
        <v>0</v>
      </c>
      <c r="BJ318" s="24" t="s">
        <v>81</v>
      </c>
      <c r="BK318" s="199">
        <f t="shared" si="9"/>
        <v>0</v>
      </c>
      <c r="BL318" s="24" t="s">
        <v>252</v>
      </c>
      <c r="BM318" s="24" t="s">
        <v>389</v>
      </c>
    </row>
    <row r="319" spans="2:65" s="10" customFormat="1" ht="29.85" customHeight="1">
      <c r="B319" s="172"/>
      <c r="C319" s="173"/>
      <c r="D319" s="174" t="s">
        <v>72</v>
      </c>
      <c r="E319" s="186" t="s">
        <v>390</v>
      </c>
      <c r="F319" s="186" t="s">
        <v>391</v>
      </c>
      <c r="G319" s="173"/>
      <c r="H319" s="173"/>
      <c r="I319" s="176"/>
      <c r="J319" s="187">
        <f>BK319</f>
        <v>0</v>
      </c>
      <c r="K319" s="173"/>
      <c r="L319" s="178"/>
      <c r="M319" s="179"/>
      <c r="N319" s="180"/>
      <c r="O319" s="180"/>
      <c r="P319" s="181">
        <f>SUM(P320:P329)</f>
        <v>0</v>
      </c>
      <c r="Q319" s="180"/>
      <c r="R319" s="181">
        <f>SUM(R320:R329)</f>
        <v>3.787636E-3</v>
      </c>
      <c r="S319" s="180"/>
      <c r="T319" s="182">
        <f>SUM(T320:T329)</f>
        <v>4.2599999999999999E-3</v>
      </c>
      <c r="AR319" s="183" t="s">
        <v>83</v>
      </c>
      <c r="AT319" s="184" t="s">
        <v>72</v>
      </c>
      <c r="AU319" s="184" t="s">
        <v>81</v>
      </c>
      <c r="AY319" s="183" t="s">
        <v>140</v>
      </c>
      <c r="BK319" s="185">
        <f>SUM(BK320:BK329)</f>
        <v>0</v>
      </c>
    </row>
    <row r="320" spans="2:65" s="1" customFormat="1" ht="16.5" customHeight="1">
      <c r="B320" s="41"/>
      <c r="C320" s="188" t="s">
        <v>392</v>
      </c>
      <c r="D320" s="188" t="s">
        <v>143</v>
      </c>
      <c r="E320" s="189" t="s">
        <v>393</v>
      </c>
      <c r="F320" s="190" t="s">
        <v>394</v>
      </c>
      <c r="G320" s="191" t="s">
        <v>215</v>
      </c>
      <c r="H320" s="192">
        <v>2</v>
      </c>
      <c r="I320" s="193"/>
      <c r="J320" s="194">
        <f t="shared" ref="J320:J329" si="10">ROUND(I320*H320,2)</f>
        <v>0</v>
      </c>
      <c r="K320" s="190" t="s">
        <v>147</v>
      </c>
      <c r="L320" s="61"/>
      <c r="M320" s="195" t="s">
        <v>21</v>
      </c>
      <c r="N320" s="196" t="s">
        <v>44</v>
      </c>
      <c r="O320" s="42"/>
      <c r="P320" s="197">
        <f t="shared" ref="P320:P329" si="11">O320*H320</f>
        <v>0</v>
      </c>
      <c r="Q320" s="197">
        <v>0</v>
      </c>
      <c r="R320" s="197">
        <f t="shared" ref="R320:R329" si="12">Q320*H320</f>
        <v>0</v>
      </c>
      <c r="S320" s="197">
        <v>2.1299999999999999E-3</v>
      </c>
      <c r="T320" s="198">
        <f t="shared" ref="T320:T329" si="13">S320*H320</f>
        <v>4.2599999999999999E-3</v>
      </c>
      <c r="AR320" s="24" t="s">
        <v>252</v>
      </c>
      <c r="AT320" s="24" t="s">
        <v>143</v>
      </c>
      <c r="AU320" s="24" t="s">
        <v>83</v>
      </c>
      <c r="AY320" s="24" t="s">
        <v>140</v>
      </c>
      <c r="BE320" s="199">
        <f t="shared" ref="BE320:BE329" si="14">IF(N320="základní",J320,0)</f>
        <v>0</v>
      </c>
      <c r="BF320" s="199">
        <f t="shared" ref="BF320:BF329" si="15">IF(N320="snížená",J320,0)</f>
        <v>0</v>
      </c>
      <c r="BG320" s="199">
        <f t="shared" ref="BG320:BG329" si="16">IF(N320="zákl. přenesená",J320,0)</f>
        <v>0</v>
      </c>
      <c r="BH320" s="199">
        <f t="shared" ref="BH320:BH329" si="17">IF(N320="sníž. přenesená",J320,0)</f>
        <v>0</v>
      </c>
      <c r="BI320" s="199">
        <f t="shared" ref="BI320:BI329" si="18">IF(N320="nulová",J320,0)</f>
        <v>0</v>
      </c>
      <c r="BJ320" s="24" t="s">
        <v>81</v>
      </c>
      <c r="BK320" s="199">
        <f t="shared" ref="BK320:BK329" si="19">ROUND(I320*H320,2)</f>
        <v>0</v>
      </c>
      <c r="BL320" s="24" t="s">
        <v>252</v>
      </c>
      <c r="BM320" s="24" t="s">
        <v>395</v>
      </c>
    </row>
    <row r="321" spans="2:65" s="1" customFormat="1" ht="25.5" customHeight="1">
      <c r="B321" s="41"/>
      <c r="C321" s="188" t="s">
        <v>396</v>
      </c>
      <c r="D321" s="188" t="s">
        <v>143</v>
      </c>
      <c r="E321" s="189" t="s">
        <v>397</v>
      </c>
      <c r="F321" s="190" t="s">
        <v>398</v>
      </c>
      <c r="G321" s="191" t="s">
        <v>146</v>
      </c>
      <c r="H321" s="192">
        <v>2</v>
      </c>
      <c r="I321" s="193"/>
      <c r="J321" s="194">
        <f t="shared" si="10"/>
        <v>0</v>
      </c>
      <c r="K321" s="190" t="s">
        <v>147</v>
      </c>
      <c r="L321" s="61"/>
      <c r="M321" s="195" t="s">
        <v>21</v>
      </c>
      <c r="N321" s="196" t="s">
        <v>44</v>
      </c>
      <c r="O321" s="42"/>
      <c r="P321" s="197">
        <f t="shared" si="11"/>
        <v>0</v>
      </c>
      <c r="Q321" s="197">
        <v>8.1410300000000005E-4</v>
      </c>
      <c r="R321" s="197">
        <f t="shared" si="12"/>
        <v>1.6282060000000001E-3</v>
      </c>
      <c r="S321" s="197">
        <v>0</v>
      </c>
      <c r="T321" s="198">
        <f t="shared" si="13"/>
        <v>0</v>
      </c>
      <c r="AR321" s="24" t="s">
        <v>252</v>
      </c>
      <c r="AT321" s="24" t="s">
        <v>143</v>
      </c>
      <c r="AU321" s="24" t="s">
        <v>83</v>
      </c>
      <c r="AY321" s="24" t="s">
        <v>140</v>
      </c>
      <c r="BE321" s="199">
        <f t="shared" si="14"/>
        <v>0</v>
      </c>
      <c r="BF321" s="199">
        <f t="shared" si="15"/>
        <v>0</v>
      </c>
      <c r="BG321" s="199">
        <f t="shared" si="16"/>
        <v>0</v>
      </c>
      <c r="BH321" s="199">
        <f t="shared" si="17"/>
        <v>0</v>
      </c>
      <c r="BI321" s="199">
        <f t="shared" si="18"/>
        <v>0</v>
      </c>
      <c r="BJ321" s="24" t="s">
        <v>81</v>
      </c>
      <c r="BK321" s="199">
        <f t="shared" si="19"/>
        <v>0</v>
      </c>
      <c r="BL321" s="24" t="s">
        <v>252</v>
      </c>
      <c r="BM321" s="24" t="s">
        <v>399</v>
      </c>
    </row>
    <row r="322" spans="2:65" s="1" customFormat="1" ht="25.5" customHeight="1">
      <c r="B322" s="41"/>
      <c r="C322" s="188" t="s">
        <v>400</v>
      </c>
      <c r="D322" s="188" t="s">
        <v>143</v>
      </c>
      <c r="E322" s="189" t="s">
        <v>401</v>
      </c>
      <c r="F322" s="190" t="s">
        <v>402</v>
      </c>
      <c r="G322" s="191" t="s">
        <v>215</v>
      </c>
      <c r="H322" s="192">
        <v>2</v>
      </c>
      <c r="I322" s="193"/>
      <c r="J322" s="194">
        <f t="shared" si="10"/>
        <v>0</v>
      </c>
      <c r="K322" s="190" t="s">
        <v>147</v>
      </c>
      <c r="L322" s="61"/>
      <c r="M322" s="195" t="s">
        <v>21</v>
      </c>
      <c r="N322" s="196" t="s">
        <v>44</v>
      </c>
      <c r="O322" s="42"/>
      <c r="P322" s="197">
        <f t="shared" si="11"/>
        <v>0</v>
      </c>
      <c r="Q322" s="197">
        <v>6.6330000000000002E-4</v>
      </c>
      <c r="R322" s="197">
        <f t="shared" si="12"/>
        <v>1.3266E-3</v>
      </c>
      <c r="S322" s="197">
        <v>0</v>
      </c>
      <c r="T322" s="198">
        <f t="shared" si="13"/>
        <v>0</v>
      </c>
      <c r="AR322" s="24" t="s">
        <v>252</v>
      </c>
      <c r="AT322" s="24" t="s">
        <v>143</v>
      </c>
      <c r="AU322" s="24" t="s">
        <v>83</v>
      </c>
      <c r="AY322" s="24" t="s">
        <v>140</v>
      </c>
      <c r="BE322" s="199">
        <f t="shared" si="14"/>
        <v>0</v>
      </c>
      <c r="BF322" s="199">
        <f t="shared" si="15"/>
        <v>0</v>
      </c>
      <c r="BG322" s="199">
        <f t="shared" si="16"/>
        <v>0</v>
      </c>
      <c r="BH322" s="199">
        <f t="shared" si="17"/>
        <v>0</v>
      </c>
      <c r="BI322" s="199">
        <f t="shared" si="18"/>
        <v>0</v>
      </c>
      <c r="BJ322" s="24" t="s">
        <v>81</v>
      </c>
      <c r="BK322" s="199">
        <f t="shared" si="19"/>
        <v>0</v>
      </c>
      <c r="BL322" s="24" t="s">
        <v>252</v>
      </c>
      <c r="BM322" s="24" t="s">
        <v>403</v>
      </c>
    </row>
    <row r="323" spans="2:65" s="1" customFormat="1" ht="38.25" customHeight="1">
      <c r="B323" s="41"/>
      <c r="C323" s="188" t="s">
        <v>404</v>
      </c>
      <c r="D323" s="188" t="s">
        <v>143</v>
      </c>
      <c r="E323" s="189" t="s">
        <v>405</v>
      </c>
      <c r="F323" s="190" t="s">
        <v>406</v>
      </c>
      <c r="G323" s="191" t="s">
        <v>215</v>
      </c>
      <c r="H323" s="192">
        <v>2</v>
      </c>
      <c r="I323" s="193"/>
      <c r="J323" s="194">
        <f t="shared" si="10"/>
        <v>0</v>
      </c>
      <c r="K323" s="190" t="s">
        <v>147</v>
      </c>
      <c r="L323" s="61"/>
      <c r="M323" s="195" t="s">
        <v>21</v>
      </c>
      <c r="N323" s="196" t="s">
        <v>44</v>
      </c>
      <c r="O323" s="42"/>
      <c r="P323" s="197">
        <f t="shared" si="11"/>
        <v>0</v>
      </c>
      <c r="Q323" s="197">
        <v>4.6619999999999997E-5</v>
      </c>
      <c r="R323" s="197">
        <f t="shared" si="12"/>
        <v>9.3239999999999995E-5</v>
      </c>
      <c r="S323" s="197">
        <v>0</v>
      </c>
      <c r="T323" s="198">
        <f t="shared" si="13"/>
        <v>0</v>
      </c>
      <c r="AR323" s="24" t="s">
        <v>252</v>
      </c>
      <c r="AT323" s="24" t="s">
        <v>143</v>
      </c>
      <c r="AU323" s="24" t="s">
        <v>83</v>
      </c>
      <c r="AY323" s="24" t="s">
        <v>140</v>
      </c>
      <c r="BE323" s="199">
        <f t="shared" si="14"/>
        <v>0</v>
      </c>
      <c r="BF323" s="199">
        <f t="shared" si="15"/>
        <v>0</v>
      </c>
      <c r="BG323" s="199">
        <f t="shared" si="16"/>
        <v>0</v>
      </c>
      <c r="BH323" s="199">
        <f t="shared" si="17"/>
        <v>0</v>
      </c>
      <c r="BI323" s="199">
        <f t="shared" si="18"/>
        <v>0</v>
      </c>
      <c r="BJ323" s="24" t="s">
        <v>81</v>
      </c>
      <c r="BK323" s="199">
        <f t="shared" si="19"/>
        <v>0</v>
      </c>
      <c r="BL323" s="24" t="s">
        <v>252</v>
      </c>
      <c r="BM323" s="24" t="s">
        <v>407</v>
      </c>
    </row>
    <row r="324" spans="2:65" s="1" customFormat="1" ht="16.5" customHeight="1">
      <c r="B324" s="41"/>
      <c r="C324" s="188" t="s">
        <v>408</v>
      </c>
      <c r="D324" s="188" t="s">
        <v>143</v>
      </c>
      <c r="E324" s="189" t="s">
        <v>409</v>
      </c>
      <c r="F324" s="190" t="s">
        <v>410</v>
      </c>
      <c r="G324" s="191" t="s">
        <v>146</v>
      </c>
      <c r="H324" s="192">
        <v>2</v>
      </c>
      <c r="I324" s="193"/>
      <c r="J324" s="194">
        <f t="shared" si="10"/>
        <v>0</v>
      </c>
      <c r="K324" s="190" t="s">
        <v>147</v>
      </c>
      <c r="L324" s="61"/>
      <c r="M324" s="195" t="s">
        <v>21</v>
      </c>
      <c r="N324" s="196" t="s">
        <v>44</v>
      </c>
      <c r="O324" s="42"/>
      <c r="P324" s="197">
        <f t="shared" si="11"/>
        <v>0</v>
      </c>
      <c r="Q324" s="197">
        <v>0</v>
      </c>
      <c r="R324" s="197">
        <f t="shared" si="12"/>
        <v>0</v>
      </c>
      <c r="S324" s="197">
        <v>0</v>
      </c>
      <c r="T324" s="198">
        <f t="shared" si="13"/>
        <v>0</v>
      </c>
      <c r="AR324" s="24" t="s">
        <v>252</v>
      </c>
      <c r="AT324" s="24" t="s">
        <v>143</v>
      </c>
      <c r="AU324" s="24" t="s">
        <v>83</v>
      </c>
      <c r="AY324" s="24" t="s">
        <v>140</v>
      </c>
      <c r="BE324" s="199">
        <f t="shared" si="14"/>
        <v>0</v>
      </c>
      <c r="BF324" s="199">
        <f t="shared" si="15"/>
        <v>0</v>
      </c>
      <c r="BG324" s="199">
        <f t="shared" si="16"/>
        <v>0</v>
      </c>
      <c r="BH324" s="199">
        <f t="shared" si="17"/>
        <v>0</v>
      </c>
      <c r="BI324" s="199">
        <f t="shared" si="18"/>
        <v>0</v>
      </c>
      <c r="BJ324" s="24" t="s">
        <v>81</v>
      </c>
      <c r="BK324" s="199">
        <f t="shared" si="19"/>
        <v>0</v>
      </c>
      <c r="BL324" s="24" t="s">
        <v>252</v>
      </c>
      <c r="BM324" s="24" t="s">
        <v>411</v>
      </c>
    </row>
    <row r="325" spans="2:65" s="1" customFormat="1" ht="25.5" customHeight="1">
      <c r="B325" s="41"/>
      <c r="C325" s="188" t="s">
        <v>412</v>
      </c>
      <c r="D325" s="188" t="s">
        <v>143</v>
      </c>
      <c r="E325" s="189" t="s">
        <v>413</v>
      </c>
      <c r="F325" s="190" t="s">
        <v>414</v>
      </c>
      <c r="G325" s="191" t="s">
        <v>146</v>
      </c>
      <c r="H325" s="192">
        <v>2</v>
      </c>
      <c r="I325" s="193"/>
      <c r="J325" s="194">
        <f t="shared" si="10"/>
        <v>0</v>
      </c>
      <c r="K325" s="190" t="s">
        <v>147</v>
      </c>
      <c r="L325" s="61"/>
      <c r="M325" s="195" t="s">
        <v>21</v>
      </c>
      <c r="N325" s="196" t="s">
        <v>44</v>
      </c>
      <c r="O325" s="42"/>
      <c r="P325" s="197">
        <f t="shared" si="11"/>
        <v>0</v>
      </c>
      <c r="Q325" s="197">
        <v>0</v>
      </c>
      <c r="R325" s="197">
        <f t="shared" si="12"/>
        <v>0</v>
      </c>
      <c r="S325" s="197">
        <v>0</v>
      </c>
      <c r="T325" s="198">
        <f t="shared" si="13"/>
        <v>0</v>
      </c>
      <c r="AR325" s="24" t="s">
        <v>252</v>
      </c>
      <c r="AT325" s="24" t="s">
        <v>143</v>
      </c>
      <c r="AU325" s="24" t="s">
        <v>83</v>
      </c>
      <c r="AY325" s="24" t="s">
        <v>140</v>
      </c>
      <c r="BE325" s="199">
        <f t="shared" si="14"/>
        <v>0</v>
      </c>
      <c r="BF325" s="199">
        <f t="shared" si="15"/>
        <v>0</v>
      </c>
      <c r="BG325" s="199">
        <f t="shared" si="16"/>
        <v>0</v>
      </c>
      <c r="BH325" s="199">
        <f t="shared" si="17"/>
        <v>0</v>
      </c>
      <c r="BI325" s="199">
        <f t="shared" si="18"/>
        <v>0</v>
      </c>
      <c r="BJ325" s="24" t="s">
        <v>81</v>
      </c>
      <c r="BK325" s="199">
        <f t="shared" si="19"/>
        <v>0</v>
      </c>
      <c r="BL325" s="24" t="s">
        <v>252</v>
      </c>
      <c r="BM325" s="24" t="s">
        <v>415</v>
      </c>
    </row>
    <row r="326" spans="2:65" s="1" customFormat="1" ht="16.5" customHeight="1">
      <c r="B326" s="41"/>
      <c r="C326" s="188" t="s">
        <v>416</v>
      </c>
      <c r="D326" s="188" t="s">
        <v>143</v>
      </c>
      <c r="E326" s="189" t="s">
        <v>417</v>
      </c>
      <c r="F326" s="190" t="s">
        <v>418</v>
      </c>
      <c r="G326" s="191" t="s">
        <v>146</v>
      </c>
      <c r="H326" s="192">
        <v>2</v>
      </c>
      <c r="I326" s="193"/>
      <c r="J326" s="194">
        <f t="shared" si="10"/>
        <v>0</v>
      </c>
      <c r="K326" s="190" t="s">
        <v>147</v>
      </c>
      <c r="L326" s="61"/>
      <c r="M326" s="195" t="s">
        <v>21</v>
      </c>
      <c r="N326" s="196" t="s">
        <v>44</v>
      </c>
      <c r="O326" s="42"/>
      <c r="P326" s="197">
        <f t="shared" si="11"/>
        <v>0</v>
      </c>
      <c r="Q326" s="197">
        <v>1.7000000000000001E-4</v>
      </c>
      <c r="R326" s="197">
        <f t="shared" si="12"/>
        <v>3.4000000000000002E-4</v>
      </c>
      <c r="S326" s="197">
        <v>0</v>
      </c>
      <c r="T326" s="198">
        <f t="shared" si="13"/>
        <v>0</v>
      </c>
      <c r="AR326" s="24" t="s">
        <v>252</v>
      </c>
      <c r="AT326" s="24" t="s">
        <v>143</v>
      </c>
      <c r="AU326" s="24" t="s">
        <v>83</v>
      </c>
      <c r="AY326" s="24" t="s">
        <v>140</v>
      </c>
      <c r="BE326" s="199">
        <f t="shared" si="14"/>
        <v>0</v>
      </c>
      <c r="BF326" s="199">
        <f t="shared" si="15"/>
        <v>0</v>
      </c>
      <c r="BG326" s="199">
        <f t="shared" si="16"/>
        <v>0</v>
      </c>
      <c r="BH326" s="199">
        <f t="shared" si="17"/>
        <v>0</v>
      </c>
      <c r="BI326" s="199">
        <f t="shared" si="18"/>
        <v>0</v>
      </c>
      <c r="BJ326" s="24" t="s">
        <v>81</v>
      </c>
      <c r="BK326" s="199">
        <f t="shared" si="19"/>
        <v>0</v>
      </c>
      <c r="BL326" s="24" t="s">
        <v>252</v>
      </c>
      <c r="BM326" s="24" t="s">
        <v>419</v>
      </c>
    </row>
    <row r="327" spans="2:65" s="1" customFormat="1" ht="25.5" customHeight="1">
      <c r="B327" s="41"/>
      <c r="C327" s="188" t="s">
        <v>420</v>
      </c>
      <c r="D327" s="188" t="s">
        <v>143</v>
      </c>
      <c r="E327" s="189" t="s">
        <v>421</v>
      </c>
      <c r="F327" s="190" t="s">
        <v>422</v>
      </c>
      <c r="G327" s="191" t="s">
        <v>215</v>
      </c>
      <c r="H327" s="192">
        <v>2</v>
      </c>
      <c r="I327" s="193"/>
      <c r="J327" s="194">
        <f t="shared" si="10"/>
        <v>0</v>
      </c>
      <c r="K327" s="190" t="s">
        <v>147</v>
      </c>
      <c r="L327" s="61"/>
      <c r="M327" s="195" t="s">
        <v>21</v>
      </c>
      <c r="N327" s="196" t="s">
        <v>44</v>
      </c>
      <c r="O327" s="42"/>
      <c r="P327" s="197">
        <f t="shared" si="11"/>
        <v>0</v>
      </c>
      <c r="Q327" s="197">
        <v>1.8979500000000001E-4</v>
      </c>
      <c r="R327" s="197">
        <f t="shared" si="12"/>
        <v>3.7959000000000002E-4</v>
      </c>
      <c r="S327" s="197">
        <v>0</v>
      </c>
      <c r="T327" s="198">
        <f t="shared" si="13"/>
        <v>0</v>
      </c>
      <c r="AR327" s="24" t="s">
        <v>252</v>
      </c>
      <c r="AT327" s="24" t="s">
        <v>143</v>
      </c>
      <c r="AU327" s="24" t="s">
        <v>83</v>
      </c>
      <c r="AY327" s="24" t="s">
        <v>140</v>
      </c>
      <c r="BE327" s="199">
        <f t="shared" si="14"/>
        <v>0</v>
      </c>
      <c r="BF327" s="199">
        <f t="shared" si="15"/>
        <v>0</v>
      </c>
      <c r="BG327" s="199">
        <f t="shared" si="16"/>
        <v>0</v>
      </c>
      <c r="BH327" s="199">
        <f t="shared" si="17"/>
        <v>0</v>
      </c>
      <c r="BI327" s="199">
        <f t="shared" si="18"/>
        <v>0</v>
      </c>
      <c r="BJ327" s="24" t="s">
        <v>81</v>
      </c>
      <c r="BK327" s="199">
        <f t="shared" si="19"/>
        <v>0</v>
      </c>
      <c r="BL327" s="24" t="s">
        <v>252</v>
      </c>
      <c r="BM327" s="24" t="s">
        <v>423</v>
      </c>
    </row>
    <row r="328" spans="2:65" s="1" customFormat="1" ht="25.5" customHeight="1">
      <c r="B328" s="41"/>
      <c r="C328" s="188" t="s">
        <v>424</v>
      </c>
      <c r="D328" s="188" t="s">
        <v>143</v>
      </c>
      <c r="E328" s="189" t="s">
        <v>425</v>
      </c>
      <c r="F328" s="190" t="s">
        <v>426</v>
      </c>
      <c r="G328" s="191" t="s">
        <v>215</v>
      </c>
      <c r="H328" s="192">
        <v>2</v>
      </c>
      <c r="I328" s="193"/>
      <c r="J328" s="194">
        <f t="shared" si="10"/>
        <v>0</v>
      </c>
      <c r="K328" s="190" t="s">
        <v>147</v>
      </c>
      <c r="L328" s="61"/>
      <c r="M328" s="195" t="s">
        <v>21</v>
      </c>
      <c r="N328" s="196" t="s">
        <v>44</v>
      </c>
      <c r="O328" s="42"/>
      <c r="P328" s="197">
        <f t="shared" si="11"/>
        <v>0</v>
      </c>
      <c r="Q328" s="197">
        <v>1.0000000000000001E-5</v>
      </c>
      <c r="R328" s="197">
        <f t="shared" si="12"/>
        <v>2.0000000000000002E-5</v>
      </c>
      <c r="S328" s="197">
        <v>0</v>
      </c>
      <c r="T328" s="198">
        <f t="shared" si="13"/>
        <v>0</v>
      </c>
      <c r="AR328" s="24" t="s">
        <v>252</v>
      </c>
      <c r="AT328" s="24" t="s">
        <v>143</v>
      </c>
      <c r="AU328" s="24" t="s">
        <v>83</v>
      </c>
      <c r="AY328" s="24" t="s">
        <v>140</v>
      </c>
      <c r="BE328" s="199">
        <f t="shared" si="14"/>
        <v>0</v>
      </c>
      <c r="BF328" s="199">
        <f t="shared" si="15"/>
        <v>0</v>
      </c>
      <c r="BG328" s="199">
        <f t="shared" si="16"/>
        <v>0</v>
      </c>
      <c r="BH328" s="199">
        <f t="shared" si="17"/>
        <v>0</v>
      </c>
      <c r="BI328" s="199">
        <f t="shared" si="18"/>
        <v>0</v>
      </c>
      <c r="BJ328" s="24" t="s">
        <v>81</v>
      </c>
      <c r="BK328" s="199">
        <f t="shared" si="19"/>
        <v>0</v>
      </c>
      <c r="BL328" s="24" t="s">
        <v>252</v>
      </c>
      <c r="BM328" s="24" t="s">
        <v>427</v>
      </c>
    </row>
    <row r="329" spans="2:65" s="1" customFormat="1" ht="38.25" customHeight="1">
      <c r="B329" s="41"/>
      <c r="C329" s="188" t="s">
        <v>428</v>
      </c>
      <c r="D329" s="188" t="s">
        <v>143</v>
      </c>
      <c r="E329" s="189" t="s">
        <v>429</v>
      </c>
      <c r="F329" s="190" t="s">
        <v>430</v>
      </c>
      <c r="G329" s="191" t="s">
        <v>300</v>
      </c>
      <c r="H329" s="192">
        <v>4.0000000000000001E-3</v>
      </c>
      <c r="I329" s="193"/>
      <c r="J329" s="194">
        <f t="shared" si="10"/>
        <v>0</v>
      </c>
      <c r="K329" s="190" t="s">
        <v>147</v>
      </c>
      <c r="L329" s="61"/>
      <c r="M329" s="195" t="s">
        <v>21</v>
      </c>
      <c r="N329" s="196" t="s">
        <v>44</v>
      </c>
      <c r="O329" s="42"/>
      <c r="P329" s="197">
        <f t="shared" si="11"/>
        <v>0</v>
      </c>
      <c r="Q329" s="197">
        <v>0</v>
      </c>
      <c r="R329" s="197">
        <f t="shared" si="12"/>
        <v>0</v>
      </c>
      <c r="S329" s="197">
        <v>0</v>
      </c>
      <c r="T329" s="198">
        <f t="shared" si="13"/>
        <v>0</v>
      </c>
      <c r="AR329" s="24" t="s">
        <v>252</v>
      </c>
      <c r="AT329" s="24" t="s">
        <v>143</v>
      </c>
      <c r="AU329" s="24" t="s">
        <v>83</v>
      </c>
      <c r="AY329" s="24" t="s">
        <v>140</v>
      </c>
      <c r="BE329" s="199">
        <f t="shared" si="14"/>
        <v>0</v>
      </c>
      <c r="BF329" s="199">
        <f t="shared" si="15"/>
        <v>0</v>
      </c>
      <c r="BG329" s="199">
        <f t="shared" si="16"/>
        <v>0</v>
      </c>
      <c r="BH329" s="199">
        <f t="shared" si="17"/>
        <v>0</v>
      </c>
      <c r="BI329" s="199">
        <f t="shared" si="18"/>
        <v>0</v>
      </c>
      <c r="BJ329" s="24" t="s">
        <v>81</v>
      </c>
      <c r="BK329" s="199">
        <f t="shared" si="19"/>
        <v>0</v>
      </c>
      <c r="BL329" s="24" t="s">
        <v>252</v>
      </c>
      <c r="BM329" s="24" t="s">
        <v>431</v>
      </c>
    </row>
    <row r="330" spans="2:65" s="10" customFormat="1" ht="29.85" customHeight="1">
      <c r="B330" s="172"/>
      <c r="C330" s="173"/>
      <c r="D330" s="174" t="s">
        <v>72</v>
      </c>
      <c r="E330" s="186" t="s">
        <v>432</v>
      </c>
      <c r="F330" s="186" t="s">
        <v>433</v>
      </c>
      <c r="G330" s="173"/>
      <c r="H330" s="173"/>
      <c r="I330" s="176"/>
      <c r="J330" s="187">
        <f>BK330</f>
        <v>0</v>
      </c>
      <c r="K330" s="173"/>
      <c r="L330" s="178"/>
      <c r="M330" s="179"/>
      <c r="N330" s="180"/>
      <c r="O330" s="180"/>
      <c r="P330" s="181">
        <f>SUM(P331:P339)</f>
        <v>0</v>
      </c>
      <c r="Q330" s="180"/>
      <c r="R330" s="181">
        <f>SUM(R331:R339)</f>
        <v>4.0653512999999995E-2</v>
      </c>
      <c r="S330" s="180"/>
      <c r="T330" s="182">
        <f>SUM(T331:T339)</f>
        <v>4.1600000000000005E-2</v>
      </c>
      <c r="AR330" s="183" t="s">
        <v>83</v>
      </c>
      <c r="AT330" s="184" t="s">
        <v>72</v>
      </c>
      <c r="AU330" s="184" t="s">
        <v>81</v>
      </c>
      <c r="AY330" s="183" t="s">
        <v>140</v>
      </c>
      <c r="BK330" s="185">
        <f>SUM(BK331:BK339)</f>
        <v>0</v>
      </c>
    </row>
    <row r="331" spans="2:65" s="1" customFormat="1" ht="16.5" customHeight="1">
      <c r="B331" s="41"/>
      <c r="C331" s="188" t="s">
        <v>434</v>
      </c>
      <c r="D331" s="188" t="s">
        <v>143</v>
      </c>
      <c r="E331" s="189" t="s">
        <v>435</v>
      </c>
      <c r="F331" s="190" t="s">
        <v>436</v>
      </c>
      <c r="G331" s="191" t="s">
        <v>437</v>
      </c>
      <c r="H331" s="192">
        <v>2</v>
      </c>
      <c r="I331" s="193"/>
      <c r="J331" s="194">
        <f t="shared" ref="J331:J339" si="20">ROUND(I331*H331,2)</f>
        <v>0</v>
      </c>
      <c r="K331" s="190" t="s">
        <v>147</v>
      </c>
      <c r="L331" s="61"/>
      <c r="M331" s="195" t="s">
        <v>21</v>
      </c>
      <c r="N331" s="196" t="s">
        <v>44</v>
      </c>
      <c r="O331" s="42"/>
      <c r="P331" s="197">
        <f t="shared" ref="P331:P339" si="21">O331*H331</f>
        <v>0</v>
      </c>
      <c r="Q331" s="197">
        <v>0</v>
      </c>
      <c r="R331" s="197">
        <f t="shared" ref="R331:R339" si="22">Q331*H331</f>
        <v>0</v>
      </c>
      <c r="S331" s="197">
        <v>1.9460000000000002E-2</v>
      </c>
      <c r="T331" s="198">
        <f t="shared" ref="T331:T339" si="23">S331*H331</f>
        <v>3.8920000000000003E-2</v>
      </c>
      <c r="AR331" s="24" t="s">
        <v>252</v>
      </c>
      <c r="AT331" s="24" t="s">
        <v>143</v>
      </c>
      <c r="AU331" s="24" t="s">
        <v>83</v>
      </c>
      <c r="AY331" s="24" t="s">
        <v>140</v>
      </c>
      <c r="BE331" s="199">
        <f t="shared" ref="BE331:BE339" si="24">IF(N331="základní",J331,0)</f>
        <v>0</v>
      </c>
      <c r="BF331" s="199">
        <f t="shared" ref="BF331:BF339" si="25">IF(N331="snížená",J331,0)</f>
        <v>0</v>
      </c>
      <c r="BG331" s="199">
        <f t="shared" ref="BG331:BG339" si="26">IF(N331="zákl. přenesená",J331,0)</f>
        <v>0</v>
      </c>
      <c r="BH331" s="199">
        <f t="shared" ref="BH331:BH339" si="27">IF(N331="sníž. přenesená",J331,0)</f>
        <v>0</v>
      </c>
      <c r="BI331" s="199">
        <f t="shared" ref="BI331:BI339" si="28">IF(N331="nulová",J331,0)</f>
        <v>0</v>
      </c>
      <c r="BJ331" s="24" t="s">
        <v>81</v>
      </c>
      <c r="BK331" s="199">
        <f t="shared" ref="BK331:BK339" si="29">ROUND(I331*H331,2)</f>
        <v>0</v>
      </c>
      <c r="BL331" s="24" t="s">
        <v>252</v>
      </c>
      <c r="BM331" s="24" t="s">
        <v>438</v>
      </c>
    </row>
    <row r="332" spans="2:65" s="1" customFormat="1" ht="25.5" customHeight="1">
      <c r="B332" s="41"/>
      <c r="C332" s="188" t="s">
        <v>439</v>
      </c>
      <c r="D332" s="188" t="s">
        <v>143</v>
      </c>
      <c r="E332" s="189" t="s">
        <v>440</v>
      </c>
      <c r="F332" s="190" t="s">
        <v>441</v>
      </c>
      <c r="G332" s="191" t="s">
        <v>437</v>
      </c>
      <c r="H332" s="192">
        <v>2</v>
      </c>
      <c r="I332" s="193"/>
      <c r="J332" s="194">
        <f t="shared" si="20"/>
        <v>0</v>
      </c>
      <c r="K332" s="190" t="s">
        <v>147</v>
      </c>
      <c r="L332" s="61"/>
      <c r="M332" s="195" t="s">
        <v>21</v>
      </c>
      <c r="N332" s="196" t="s">
        <v>44</v>
      </c>
      <c r="O332" s="42"/>
      <c r="P332" s="197">
        <f t="shared" si="21"/>
        <v>0</v>
      </c>
      <c r="Q332" s="197">
        <v>1.52467765E-2</v>
      </c>
      <c r="R332" s="197">
        <f t="shared" si="22"/>
        <v>3.0493553E-2</v>
      </c>
      <c r="S332" s="197">
        <v>0</v>
      </c>
      <c r="T332" s="198">
        <f t="shared" si="23"/>
        <v>0</v>
      </c>
      <c r="AR332" s="24" t="s">
        <v>252</v>
      </c>
      <c r="AT332" s="24" t="s">
        <v>143</v>
      </c>
      <c r="AU332" s="24" t="s">
        <v>83</v>
      </c>
      <c r="AY332" s="24" t="s">
        <v>140</v>
      </c>
      <c r="BE332" s="199">
        <f t="shared" si="24"/>
        <v>0</v>
      </c>
      <c r="BF332" s="199">
        <f t="shared" si="25"/>
        <v>0</v>
      </c>
      <c r="BG332" s="199">
        <f t="shared" si="26"/>
        <v>0</v>
      </c>
      <c r="BH332" s="199">
        <f t="shared" si="27"/>
        <v>0</v>
      </c>
      <c r="BI332" s="199">
        <f t="shared" si="28"/>
        <v>0</v>
      </c>
      <c r="BJ332" s="24" t="s">
        <v>81</v>
      </c>
      <c r="BK332" s="199">
        <f t="shared" si="29"/>
        <v>0</v>
      </c>
      <c r="BL332" s="24" t="s">
        <v>252</v>
      </c>
      <c r="BM332" s="24" t="s">
        <v>442</v>
      </c>
    </row>
    <row r="333" spans="2:65" s="1" customFormat="1" ht="25.5" customHeight="1">
      <c r="B333" s="41"/>
      <c r="C333" s="188" t="s">
        <v>443</v>
      </c>
      <c r="D333" s="188" t="s">
        <v>143</v>
      </c>
      <c r="E333" s="189" t="s">
        <v>444</v>
      </c>
      <c r="F333" s="190" t="s">
        <v>445</v>
      </c>
      <c r="G333" s="191" t="s">
        <v>437</v>
      </c>
      <c r="H333" s="192">
        <v>2</v>
      </c>
      <c r="I333" s="193"/>
      <c r="J333" s="194">
        <f t="shared" si="20"/>
        <v>0</v>
      </c>
      <c r="K333" s="190" t="s">
        <v>147</v>
      </c>
      <c r="L333" s="61"/>
      <c r="M333" s="195" t="s">
        <v>21</v>
      </c>
      <c r="N333" s="196" t="s">
        <v>44</v>
      </c>
      <c r="O333" s="42"/>
      <c r="P333" s="197">
        <f t="shared" si="21"/>
        <v>0</v>
      </c>
      <c r="Q333" s="197">
        <v>5.2119999999999998E-4</v>
      </c>
      <c r="R333" s="197">
        <f t="shared" si="22"/>
        <v>1.0424E-3</v>
      </c>
      <c r="S333" s="197">
        <v>0</v>
      </c>
      <c r="T333" s="198">
        <f t="shared" si="23"/>
        <v>0</v>
      </c>
      <c r="AR333" s="24" t="s">
        <v>252</v>
      </c>
      <c r="AT333" s="24" t="s">
        <v>143</v>
      </c>
      <c r="AU333" s="24" t="s">
        <v>83</v>
      </c>
      <c r="AY333" s="24" t="s">
        <v>140</v>
      </c>
      <c r="BE333" s="199">
        <f t="shared" si="24"/>
        <v>0</v>
      </c>
      <c r="BF333" s="199">
        <f t="shared" si="25"/>
        <v>0</v>
      </c>
      <c r="BG333" s="199">
        <f t="shared" si="26"/>
        <v>0</v>
      </c>
      <c r="BH333" s="199">
        <f t="shared" si="27"/>
        <v>0</v>
      </c>
      <c r="BI333" s="199">
        <f t="shared" si="28"/>
        <v>0</v>
      </c>
      <c r="BJ333" s="24" t="s">
        <v>81</v>
      </c>
      <c r="BK333" s="199">
        <f t="shared" si="29"/>
        <v>0</v>
      </c>
      <c r="BL333" s="24" t="s">
        <v>252</v>
      </c>
      <c r="BM333" s="24" t="s">
        <v>446</v>
      </c>
    </row>
    <row r="334" spans="2:65" s="1" customFormat="1" ht="16.5" customHeight="1">
      <c r="B334" s="41"/>
      <c r="C334" s="188" t="s">
        <v>447</v>
      </c>
      <c r="D334" s="188" t="s">
        <v>143</v>
      </c>
      <c r="E334" s="189" t="s">
        <v>448</v>
      </c>
      <c r="F334" s="190" t="s">
        <v>449</v>
      </c>
      <c r="G334" s="191" t="s">
        <v>146</v>
      </c>
      <c r="H334" s="192">
        <v>2</v>
      </c>
      <c r="I334" s="193"/>
      <c r="J334" s="194">
        <f t="shared" si="20"/>
        <v>0</v>
      </c>
      <c r="K334" s="190" t="s">
        <v>21</v>
      </c>
      <c r="L334" s="61"/>
      <c r="M334" s="195" t="s">
        <v>21</v>
      </c>
      <c r="N334" s="196" t="s">
        <v>44</v>
      </c>
      <c r="O334" s="42"/>
      <c r="P334" s="197">
        <f t="shared" si="21"/>
        <v>0</v>
      </c>
      <c r="Q334" s="197">
        <v>5.2128000000000005E-4</v>
      </c>
      <c r="R334" s="197">
        <f t="shared" si="22"/>
        <v>1.0425600000000001E-3</v>
      </c>
      <c r="S334" s="197">
        <v>0</v>
      </c>
      <c r="T334" s="198">
        <f t="shared" si="23"/>
        <v>0</v>
      </c>
      <c r="AR334" s="24" t="s">
        <v>252</v>
      </c>
      <c r="AT334" s="24" t="s">
        <v>143</v>
      </c>
      <c r="AU334" s="24" t="s">
        <v>83</v>
      </c>
      <c r="AY334" s="24" t="s">
        <v>140</v>
      </c>
      <c r="BE334" s="199">
        <f t="shared" si="24"/>
        <v>0</v>
      </c>
      <c r="BF334" s="199">
        <f t="shared" si="25"/>
        <v>0</v>
      </c>
      <c r="BG334" s="199">
        <f t="shared" si="26"/>
        <v>0</v>
      </c>
      <c r="BH334" s="199">
        <f t="shared" si="27"/>
        <v>0</v>
      </c>
      <c r="BI334" s="199">
        <f t="shared" si="28"/>
        <v>0</v>
      </c>
      <c r="BJ334" s="24" t="s">
        <v>81</v>
      </c>
      <c r="BK334" s="199">
        <f t="shared" si="29"/>
        <v>0</v>
      </c>
      <c r="BL334" s="24" t="s">
        <v>252</v>
      </c>
      <c r="BM334" s="24" t="s">
        <v>450</v>
      </c>
    </row>
    <row r="335" spans="2:65" s="1" customFormat="1" ht="16.5" customHeight="1">
      <c r="B335" s="41"/>
      <c r="C335" s="188" t="s">
        <v>451</v>
      </c>
      <c r="D335" s="188" t="s">
        <v>143</v>
      </c>
      <c r="E335" s="189" t="s">
        <v>452</v>
      </c>
      <c r="F335" s="190" t="s">
        <v>453</v>
      </c>
      <c r="G335" s="191" t="s">
        <v>146</v>
      </c>
      <c r="H335" s="192">
        <v>2</v>
      </c>
      <c r="I335" s="193"/>
      <c r="J335" s="194">
        <f t="shared" si="20"/>
        <v>0</v>
      </c>
      <c r="K335" s="190" t="s">
        <v>147</v>
      </c>
      <c r="L335" s="61"/>
      <c r="M335" s="195" t="s">
        <v>21</v>
      </c>
      <c r="N335" s="196" t="s">
        <v>44</v>
      </c>
      <c r="O335" s="42"/>
      <c r="P335" s="197">
        <f t="shared" si="21"/>
        <v>0</v>
      </c>
      <c r="Q335" s="197">
        <v>0</v>
      </c>
      <c r="R335" s="197">
        <f t="shared" si="22"/>
        <v>0</v>
      </c>
      <c r="S335" s="197">
        <v>4.8999999999999998E-4</v>
      </c>
      <c r="T335" s="198">
        <f t="shared" si="23"/>
        <v>9.7999999999999997E-4</v>
      </c>
      <c r="AR335" s="24" t="s">
        <v>252</v>
      </c>
      <c r="AT335" s="24" t="s">
        <v>143</v>
      </c>
      <c r="AU335" s="24" t="s">
        <v>83</v>
      </c>
      <c r="AY335" s="24" t="s">
        <v>140</v>
      </c>
      <c r="BE335" s="199">
        <f t="shared" si="24"/>
        <v>0</v>
      </c>
      <c r="BF335" s="199">
        <f t="shared" si="25"/>
        <v>0</v>
      </c>
      <c r="BG335" s="199">
        <f t="shared" si="26"/>
        <v>0</v>
      </c>
      <c r="BH335" s="199">
        <f t="shared" si="27"/>
        <v>0</v>
      </c>
      <c r="BI335" s="199">
        <f t="shared" si="28"/>
        <v>0</v>
      </c>
      <c r="BJ335" s="24" t="s">
        <v>81</v>
      </c>
      <c r="BK335" s="199">
        <f t="shared" si="29"/>
        <v>0</v>
      </c>
      <c r="BL335" s="24" t="s">
        <v>252</v>
      </c>
      <c r="BM335" s="24" t="s">
        <v>454</v>
      </c>
    </row>
    <row r="336" spans="2:65" s="1" customFormat="1" ht="16.5" customHeight="1">
      <c r="B336" s="41"/>
      <c r="C336" s="188" t="s">
        <v>455</v>
      </c>
      <c r="D336" s="188" t="s">
        <v>143</v>
      </c>
      <c r="E336" s="189" t="s">
        <v>456</v>
      </c>
      <c r="F336" s="190" t="s">
        <v>457</v>
      </c>
      <c r="G336" s="191" t="s">
        <v>146</v>
      </c>
      <c r="H336" s="192">
        <v>2</v>
      </c>
      <c r="I336" s="193"/>
      <c r="J336" s="194">
        <f t="shared" si="20"/>
        <v>0</v>
      </c>
      <c r="K336" s="190" t="s">
        <v>21</v>
      </c>
      <c r="L336" s="61"/>
      <c r="M336" s="195" t="s">
        <v>21</v>
      </c>
      <c r="N336" s="196" t="s">
        <v>44</v>
      </c>
      <c r="O336" s="42"/>
      <c r="P336" s="197">
        <f t="shared" si="21"/>
        <v>0</v>
      </c>
      <c r="Q336" s="197">
        <v>1E-3</v>
      </c>
      <c r="R336" s="197">
        <f t="shared" si="22"/>
        <v>2E-3</v>
      </c>
      <c r="S336" s="197">
        <v>0</v>
      </c>
      <c r="T336" s="198">
        <f t="shared" si="23"/>
        <v>0</v>
      </c>
      <c r="AR336" s="24" t="s">
        <v>252</v>
      </c>
      <c r="AT336" s="24" t="s">
        <v>143</v>
      </c>
      <c r="AU336" s="24" t="s">
        <v>83</v>
      </c>
      <c r="AY336" s="24" t="s">
        <v>140</v>
      </c>
      <c r="BE336" s="199">
        <f t="shared" si="24"/>
        <v>0</v>
      </c>
      <c r="BF336" s="199">
        <f t="shared" si="25"/>
        <v>0</v>
      </c>
      <c r="BG336" s="199">
        <f t="shared" si="26"/>
        <v>0</v>
      </c>
      <c r="BH336" s="199">
        <f t="shared" si="27"/>
        <v>0</v>
      </c>
      <c r="BI336" s="199">
        <f t="shared" si="28"/>
        <v>0</v>
      </c>
      <c r="BJ336" s="24" t="s">
        <v>81</v>
      </c>
      <c r="BK336" s="199">
        <f t="shared" si="29"/>
        <v>0</v>
      </c>
      <c r="BL336" s="24" t="s">
        <v>252</v>
      </c>
      <c r="BM336" s="24" t="s">
        <v>458</v>
      </c>
    </row>
    <row r="337" spans="2:65" s="1" customFormat="1" ht="16.5" customHeight="1">
      <c r="B337" s="41"/>
      <c r="C337" s="188" t="s">
        <v>459</v>
      </c>
      <c r="D337" s="188" t="s">
        <v>143</v>
      </c>
      <c r="E337" s="189" t="s">
        <v>460</v>
      </c>
      <c r="F337" s="190" t="s">
        <v>461</v>
      </c>
      <c r="G337" s="191" t="s">
        <v>146</v>
      </c>
      <c r="H337" s="192">
        <v>2</v>
      </c>
      <c r="I337" s="193"/>
      <c r="J337" s="194">
        <f t="shared" si="20"/>
        <v>0</v>
      </c>
      <c r="K337" s="190" t="s">
        <v>147</v>
      </c>
      <c r="L337" s="61"/>
      <c r="M337" s="195" t="s">
        <v>21</v>
      </c>
      <c r="N337" s="196" t="s">
        <v>44</v>
      </c>
      <c r="O337" s="42"/>
      <c r="P337" s="197">
        <f t="shared" si="21"/>
        <v>0</v>
      </c>
      <c r="Q337" s="197">
        <v>0</v>
      </c>
      <c r="R337" s="197">
        <f t="shared" si="22"/>
        <v>0</v>
      </c>
      <c r="S337" s="197">
        <v>8.4999999999999995E-4</v>
      </c>
      <c r="T337" s="198">
        <f t="shared" si="23"/>
        <v>1.6999999999999999E-3</v>
      </c>
      <c r="AR337" s="24" t="s">
        <v>252</v>
      </c>
      <c r="AT337" s="24" t="s">
        <v>143</v>
      </c>
      <c r="AU337" s="24" t="s">
        <v>83</v>
      </c>
      <c r="AY337" s="24" t="s">
        <v>140</v>
      </c>
      <c r="BE337" s="199">
        <f t="shared" si="24"/>
        <v>0</v>
      </c>
      <c r="BF337" s="199">
        <f t="shared" si="25"/>
        <v>0</v>
      </c>
      <c r="BG337" s="199">
        <f t="shared" si="26"/>
        <v>0</v>
      </c>
      <c r="BH337" s="199">
        <f t="shared" si="27"/>
        <v>0</v>
      </c>
      <c r="BI337" s="199">
        <f t="shared" si="28"/>
        <v>0</v>
      </c>
      <c r="BJ337" s="24" t="s">
        <v>81</v>
      </c>
      <c r="BK337" s="199">
        <f t="shared" si="29"/>
        <v>0</v>
      </c>
      <c r="BL337" s="24" t="s">
        <v>252</v>
      </c>
      <c r="BM337" s="24" t="s">
        <v>462</v>
      </c>
    </row>
    <row r="338" spans="2:65" s="1" customFormat="1" ht="16.5" customHeight="1">
      <c r="B338" s="41"/>
      <c r="C338" s="188" t="s">
        <v>463</v>
      </c>
      <c r="D338" s="188" t="s">
        <v>143</v>
      </c>
      <c r="E338" s="189" t="s">
        <v>464</v>
      </c>
      <c r="F338" s="190" t="s">
        <v>465</v>
      </c>
      <c r="G338" s="191" t="s">
        <v>146</v>
      </c>
      <c r="H338" s="192">
        <v>2</v>
      </c>
      <c r="I338" s="193"/>
      <c r="J338" s="194">
        <f t="shared" si="20"/>
        <v>0</v>
      </c>
      <c r="K338" s="190" t="s">
        <v>21</v>
      </c>
      <c r="L338" s="61"/>
      <c r="M338" s="195" t="s">
        <v>21</v>
      </c>
      <c r="N338" s="196" t="s">
        <v>44</v>
      </c>
      <c r="O338" s="42"/>
      <c r="P338" s="197">
        <f t="shared" si="21"/>
        <v>0</v>
      </c>
      <c r="Q338" s="197">
        <v>3.0374999999999998E-3</v>
      </c>
      <c r="R338" s="197">
        <f t="shared" si="22"/>
        <v>6.0749999999999997E-3</v>
      </c>
      <c r="S338" s="197">
        <v>0</v>
      </c>
      <c r="T338" s="198">
        <f t="shared" si="23"/>
        <v>0</v>
      </c>
      <c r="AR338" s="24" t="s">
        <v>252</v>
      </c>
      <c r="AT338" s="24" t="s">
        <v>143</v>
      </c>
      <c r="AU338" s="24" t="s">
        <v>83</v>
      </c>
      <c r="AY338" s="24" t="s">
        <v>140</v>
      </c>
      <c r="BE338" s="199">
        <f t="shared" si="24"/>
        <v>0</v>
      </c>
      <c r="BF338" s="199">
        <f t="shared" si="25"/>
        <v>0</v>
      </c>
      <c r="BG338" s="199">
        <f t="shared" si="26"/>
        <v>0</v>
      </c>
      <c r="BH338" s="199">
        <f t="shared" si="27"/>
        <v>0</v>
      </c>
      <c r="BI338" s="199">
        <f t="shared" si="28"/>
        <v>0</v>
      </c>
      <c r="BJ338" s="24" t="s">
        <v>81</v>
      </c>
      <c r="BK338" s="199">
        <f t="shared" si="29"/>
        <v>0</v>
      </c>
      <c r="BL338" s="24" t="s">
        <v>252</v>
      </c>
      <c r="BM338" s="24" t="s">
        <v>466</v>
      </c>
    </row>
    <row r="339" spans="2:65" s="1" customFormat="1" ht="38.25" customHeight="1">
      <c r="B339" s="41"/>
      <c r="C339" s="188" t="s">
        <v>467</v>
      </c>
      <c r="D339" s="188" t="s">
        <v>143</v>
      </c>
      <c r="E339" s="189" t="s">
        <v>468</v>
      </c>
      <c r="F339" s="190" t="s">
        <v>469</v>
      </c>
      <c r="G339" s="191" t="s">
        <v>300</v>
      </c>
      <c r="H339" s="192">
        <v>4.1000000000000002E-2</v>
      </c>
      <c r="I339" s="193"/>
      <c r="J339" s="194">
        <f t="shared" si="20"/>
        <v>0</v>
      </c>
      <c r="K339" s="190" t="s">
        <v>147</v>
      </c>
      <c r="L339" s="61"/>
      <c r="M339" s="195" t="s">
        <v>21</v>
      </c>
      <c r="N339" s="196" t="s">
        <v>44</v>
      </c>
      <c r="O339" s="42"/>
      <c r="P339" s="197">
        <f t="shared" si="21"/>
        <v>0</v>
      </c>
      <c r="Q339" s="197">
        <v>0</v>
      </c>
      <c r="R339" s="197">
        <f t="shared" si="22"/>
        <v>0</v>
      </c>
      <c r="S339" s="197">
        <v>0</v>
      </c>
      <c r="T339" s="198">
        <f t="shared" si="23"/>
        <v>0</v>
      </c>
      <c r="AR339" s="24" t="s">
        <v>252</v>
      </c>
      <c r="AT339" s="24" t="s">
        <v>143</v>
      </c>
      <c r="AU339" s="24" t="s">
        <v>83</v>
      </c>
      <c r="AY339" s="24" t="s">
        <v>140</v>
      </c>
      <c r="BE339" s="199">
        <f t="shared" si="24"/>
        <v>0</v>
      </c>
      <c r="BF339" s="199">
        <f t="shared" si="25"/>
        <v>0</v>
      </c>
      <c r="BG339" s="199">
        <f t="shared" si="26"/>
        <v>0</v>
      </c>
      <c r="BH339" s="199">
        <f t="shared" si="27"/>
        <v>0</v>
      </c>
      <c r="BI339" s="199">
        <f t="shared" si="28"/>
        <v>0</v>
      </c>
      <c r="BJ339" s="24" t="s">
        <v>81</v>
      </c>
      <c r="BK339" s="199">
        <f t="shared" si="29"/>
        <v>0</v>
      </c>
      <c r="BL339" s="24" t="s">
        <v>252</v>
      </c>
      <c r="BM339" s="24" t="s">
        <v>470</v>
      </c>
    </row>
    <row r="340" spans="2:65" s="10" customFormat="1" ht="29.85" customHeight="1">
      <c r="B340" s="172"/>
      <c r="C340" s="173"/>
      <c r="D340" s="174" t="s">
        <v>72</v>
      </c>
      <c r="E340" s="186" t="s">
        <v>471</v>
      </c>
      <c r="F340" s="186" t="s">
        <v>472</v>
      </c>
      <c r="G340" s="173"/>
      <c r="H340" s="173"/>
      <c r="I340" s="176"/>
      <c r="J340" s="187">
        <f>BK340</f>
        <v>0</v>
      </c>
      <c r="K340" s="173"/>
      <c r="L340" s="178"/>
      <c r="M340" s="179"/>
      <c r="N340" s="180"/>
      <c r="O340" s="180"/>
      <c r="P340" s="181">
        <f>SUM(P341:P349)</f>
        <v>0</v>
      </c>
      <c r="Q340" s="180"/>
      <c r="R340" s="181">
        <f>SUM(R341:R349)</f>
        <v>0</v>
      </c>
      <c r="S340" s="180"/>
      <c r="T340" s="182">
        <f>SUM(T341:T349)</f>
        <v>0</v>
      </c>
      <c r="AR340" s="183" t="s">
        <v>83</v>
      </c>
      <c r="AT340" s="184" t="s">
        <v>72</v>
      </c>
      <c r="AU340" s="184" t="s">
        <v>81</v>
      </c>
      <c r="AY340" s="183" t="s">
        <v>140</v>
      </c>
      <c r="BK340" s="185">
        <f>SUM(BK341:BK349)</f>
        <v>0</v>
      </c>
    </row>
    <row r="341" spans="2:65" s="1" customFormat="1" ht="16.5" customHeight="1">
      <c r="B341" s="41"/>
      <c r="C341" s="188" t="s">
        <v>473</v>
      </c>
      <c r="D341" s="188" t="s">
        <v>143</v>
      </c>
      <c r="E341" s="189" t="s">
        <v>474</v>
      </c>
      <c r="F341" s="190" t="s">
        <v>475</v>
      </c>
      <c r="G341" s="191" t="s">
        <v>154</v>
      </c>
      <c r="H341" s="192">
        <v>38.25</v>
      </c>
      <c r="I341" s="193"/>
      <c r="J341" s="194">
        <f>ROUND(I341*H341,2)</f>
        <v>0</v>
      </c>
      <c r="K341" s="190" t="s">
        <v>147</v>
      </c>
      <c r="L341" s="61"/>
      <c r="M341" s="195" t="s">
        <v>21</v>
      </c>
      <c r="N341" s="196" t="s">
        <v>44</v>
      </c>
      <c r="O341" s="42"/>
      <c r="P341" s="197">
        <f>O341*H341</f>
        <v>0</v>
      </c>
      <c r="Q341" s="197">
        <v>0</v>
      </c>
      <c r="R341" s="197">
        <f>Q341*H341</f>
        <v>0</v>
      </c>
      <c r="S341" s="197">
        <v>0</v>
      </c>
      <c r="T341" s="198">
        <f>S341*H341</f>
        <v>0</v>
      </c>
      <c r="AR341" s="24" t="s">
        <v>252</v>
      </c>
      <c r="AT341" s="24" t="s">
        <v>143</v>
      </c>
      <c r="AU341" s="24" t="s">
        <v>83</v>
      </c>
      <c r="AY341" s="24" t="s">
        <v>140</v>
      </c>
      <c r="BE341" s="199">
        <f>IF(N341="základní",J341,0)</f>
        <v>0</v>
      </c>
      <c r="BF341" s="199">
        <f>IF(N341="snížená",J341,0)</f>
        <v>0</v>
      </c>
      <c r="BG341" s="199">
        <f>IF(N341="zákl. přenesená",J341,0)</f>
        <v>0</v>
      </c>
      <c r="BH341" s="199">
        <f>IF(N341="sníž. přenesená",J341,0)</f>
        <v>0</v>
      </c>
      <c r="BI341" s="199">
        <f>IF(N341="nulová",J341,0)</f>
        <v>0</v>
      </c>
      <c r="BJ341" s="24" t="s">
        <v>81</v>
      </c>
      <c r="BK341" s="199">
        <f>ROUND(I341*H341,2)</f>
        <v>0</v>
      </c>
      <c r="BL341" s="24" t="s">
        <v>252</v>
      </c>
      <c r="BM341" s="24" t="s">
        <v>476</v>
      </c>
    </row>
    <row r="342" spans="2:65" s="12" customFormat="1">
      <c r="B342" s="211"/>
      <c r="C342" s="212"/>
      <c r="D342" s="202" t="s">
        <v>156</v>
      </c>
      <c r="E342" s="213" t="s">
        <v>21</v>
      </c>
      <c r="F342" s="214" t="s">
        <v>477</v>
      </c>
      <c r="G342" s="212"/>
      <c r="H342" s="215">
        <v>9.18</v>
      </c>
      <c r="I342" s="216"/>
      <c r="J342" s="212"/>
      <c r="K342" s="212"/>
      <c r="L342" s="217"/>
      <c r="M342" s="218"/>
      <c r="N342" s="219"/>
      <c r="O342" s="219"/>
      <c r="P342" s="219"/>
      <c r="Q342" s="219"/>
      <c r="R342" s="219"/>
      <c r="S342" s="219"/>
      <c r="T342" s="220"/>
      <c r="AT342" s="221" t="s">
        <v>156</v>
      </c>
      <c r="AU342" s="221" t="s">
        <v>83</v>
      </c>
      <c r="AV342" s="12" t="s">
        <v>83</v>
      </c>
      <c r="AW342" s="12" t="s">
        <v>36</v>
      </c>
      <c r="AX342" s="12" t="s">
        <v>73</v>
      </c>
      <c r="AY342" s="221" t="s">
        <v>140</v>
      </c>
    </row>
    <row r="343" spans="2:65" s="12" customFormat="1">
      <c r="B343" s="211"/>
      <c r="C343" s="212"/>
      <c r="D343" s="202" t="s">
        <v>156</v>
      </c>
      <c r="E343" s="213" t="s">
        <v>21</v>
      </c>
      <c r="F343" s="214" t="s">
        <v>478</v>
      </c>
      <c r="G343" s="212"/>
      <c r="H343" s="215">
        <v>29.07</v>
      </c>
      <c r="I343" s="216"/>
      <c r="J343" s="212"/>
      <c r="K343" s="212"/>
      <c r="L343" s="217"/>
      <c r="M343" s="218"/>
      <c r="N343" s="219"/>
      <c r="O343" s="219"/>
      <c r="P343" s="219"/>
      <c r="Q343" s="219"/>
      <c r="R343" s="219"/>
      <c r="S343" s="219"/>
      <c r="T343" s="220"/>
      <c r="AT343" s="221" t="s">
        <v>156</v>
      </c>
      <c r="AU343" s="221" t="s">
        <v>83</v>
      </c>
      <c r="AV343" s="12" t="s">
        <v>83</v>
      </c>
      <c r="AW343" s="12" t="s">
        <v>36</v>
      </c>
      <c r="AX343" s="12" t="s">
        <v>73</v>
      </c>
      <c r="AY343" s="221" t="s">
        <v>140</v>
      </c>
    </row>
    <row r="344" spans="2:65" s="14" customFormat="1">
      <c r="B344" s="233"/>
      <c r="C344" s="234"/>
      <c r="D344" s="202" t="s">
        <v>156</v>
      </c>
      <c r="E344" s="235" t="s">
        <v>21</v>
      </c>
      <c r="F344" s="236" t="s">
        <v>164</v>
      </c>
      <c r="G344" s="234"/>
      <c r="H344" s="237">
        <v>38.25</v>
      </c>
      <c r="I344" s="238"/>
      <c r="J344" s="234"/>
      <c r="K344" s="234"/>
      <c r="L344" s="239"/>
      <c r="M344" s="240"/>
      <c r="N344" s="241"/>
      <c r="O344" s="241"/>
      <c r="P344" s="241"/>
      <c r="Q344" s="241"/>
      <c r="R344" s="241"/>
      <c r="S344" s="241"/>
      <c r="T344" s="242"/>
      <c r="AT344" s="243" t="s">
        <v>156</v>
      </c>
      <c r="AU344" s="243" t="s">
        <v>83</v>
      </c>
      <c r="AV344" s="14" t="s">
        <v>148</v>
      </c>
      <c r="AW344" s="14" t="s">
        <v>36</v>
      </c>
      <c r="AX344" s="14" t="s">
        <v>81</v>
      </c>
      <c r="AY344" s="243" t="s">
        <v>140</v>
      </c>
    </row>
    <row r="345" spans="2:65" s="1" customFormat="1" ht="25.5" customHeight="1">
      <c r="B345" s="41"/>
      <c r="C345" s="188" t="s">
        <v>479</v>
      </c>
      <c r="D345" s="188" t="s">
        <v>143</v>
      </c>
      <c r="E345" s="189" t="s">
        <v>480</v>
      </c>
      <c r="F345" s="190" t="s">
        <v>481</v>
      </c>
      <c r="G345" s="191" t="s">
        <v>154</v>
      </c>
      <c r="H345" s="192">
        <v>38.25</v>
      </c>
      <c r="I345" s="193"/>
      <c r="J345" s="194">
        <f>ROUND(I345*H345,2)</f>
        <v>0</v>
      </c>
      <c r="K345" s="190" t="s">
        <v>147</v>
      </c>
      <c r="L345" s="61"/>
      <c r="M345" s="195" t="s">
        <v>21</v>
      </c>
      <c r="N345" s="196" t="s">
        <v>44</v>
      </c>
      <c r="O345" s="42"/>
      <c r="P345" s="197">
        <f>O345*H345</f>
        <v>0</v>
      </c>
      <c r="Q345" s="197">
        <v>0</v>
      </c>
      <c r="R345" s="197">
        <f>Q345*H345</f>
        <v>0</v>
      </c>
      <c r="S345" s="197">
        <v>0</v>
      </c>
      <c r="T345" s="198">
        <f>S345*H345</f>
        <v>0</v>
      </c>
      <c r="AR345" s="24" t="s">
        <v>252</v>
      </c>
      <c r="AT345" s="24" t="s">
        <v>143</v>
      </c>
      <c r="AU345" s="24" t="s">
        <v>83</v>
      </c>
      <c r="AY345" s="24" t="s">
        <v>140</v>
      </c>
      <c r="BE345" s="199">
        <f>IF(N345="základní",J345,0)</f>
        <v>0</v>
      </c>
      <c r="BF345" s="199">
        <f>IF(N345="snížená",J345,0)</f>
        <v>0</v>
      </c>
      <c r="BG345" s="199">
        <f>IF(N345="zákl. přenesená",J345,0)</f>
        <v>0</v>
      </c>
      <c r="BH345" s="199">
        <f>IF(N345="sníž. přenesená",J345,0)</f>
        <v>0</v>
      </c>
      <c r="BI345" s="199">
        <f>IF(N345="nulová",J345,0)</f>
        <v>0</v>
      </c>
      <c r="BJ345" s="24" t="s">
        <v>81</v>
      </c>
      <c r="BK345" s="199">
        <f>ROUND(I345*H345,2)</f>
        <v>0</v>
      </c>
      <c r="BL345" s="24" t="s">
        <v>252</v>
      </c>
      <c r="BM345" s="24" t="s">
        <v>482</v>
      </c>
    </row>
    <row r="346" spans="2:65" s="1" customFormat="1" ht="16.5" customHeight="1">
      <c r="B346" s="41"/>
      <c r="C346" s="188" t="s">
        <v>483</v>
      </c>
      <c r="D346" s="188" t="s">
        <v>143</v>
      </c>
      <c r="E346" s="189" t="s">
        <v>484</v>
      </c>
      <c r="F346" s="190" t="s">
        <v>485</v>
      </c>
      <c r="G346" s="191" t="s">
        <v>146</v>
      </c>
      <c r="H346" s="192">
        <v>8</v>
      </c>
      <c r="I346" s="193"/>
      <c r="J346" s="194">
        <f>ROUND(I346*H346,2)</f>
        <v>0</v>
      </c>
      <c r="K346" s="190" t="s">
        <v>147</v>
      </c>
      <c r="L346" s="61"/>
      <c r="M346" s="195" t="s">
        <v>21</v>
      </c>
      <c r="N346" s="196" t="s">
        <v>44</v>
      </c>
      <c r="O346" s="42"/>
      <c r="P346" s="197">
        <f>O346*H346</f>
        <v>0</v>
      </c>
      <c r="Q346" s="197">
        <v>0</v>
      </c>
      <c r="R346" s="197">
        <f>Q346*H346</f>
        <v>0</v>
      </c>
      <c r="S346" s="197">
        <v>0</v>
      </c>
      <c r="T346" s="198">
        <f>S346*H346</f>
        <v>0</v>
      </c>
      <c r="AR346" s="24" t="s">
        <v>252</v>
      </c>
      <c r="AT346" s="24" t="s">
        <v>143</v>
      </c>
      <c r="AU346" s="24" t="s">
        <v>83</v>
      </c>
      <c r="AY346" s="24" t="s">
        <v>140</v>
      </c>
      <c r="BE346" s="199">
        <f>IF(N346="základní",J346,0)</f>
        <v>0</v>
      </c>
      <c r="BF346" s="199">
        <f>IF(N346="snížená",J346,0)</f>
        <v>0</v>
      </c>
      <c r="BG346" s="199">
        <f>IF(N346="zákl. přenesená",J346,0)</f>
        <v>0</v>
      </c>
      <c r="BH346" s="199">
        <f>IF(N346="sníž. přenesená",J346,0)</f>
        <v>0</v>
      </c>
      <c r="BI346" s="199">
        <f>IF(N346="nulová",J346,0)</f>
        <v>0</v>
      </c>
      <c r="BJ346" s="24" t="s">
        <v>81</v>
      </c>
      <c r="BK346" s="199">
        <f>ROUND(I346*H346,2)</f>
        <v>0</v>
      </c>
      <c r="BL346" s="24" t="s">
        <v>252</v>
      </c>
      <c r="BM346" s="24" t="s">
        <v>486</v>
      </c>
    </row>
    <row r="347" spans="2:65" s="1" customFormat="1" ht="25.5" customHeight="1">
      <c r="B347" s="41"/>
      <c r="C347" s="188" t="s">
        <v>487</v>
      </c>
      <c r="D347" s="188" t="s">
        <v>143</v>
      </c>
      <c r="E347" s="189" t="s">
        <v>488</v>
      </c>
      <c r="F347" s="190" t="s">
        <v>489</v>
      </c>
      <c r="G347" s="191" t="s">
        <v>154</v>
      </c>
      <c r="H347" s="192">
        <v>38.25</v>
      </c>
      <c r="I347" s="193"/>
      <c r="J347" s="194">
        <f>ROUND(I347*H347,2)</f>
        <v>0</v>
      </c>
      <c r="K347" s="190" t="s">
        <v>147</v>
      </c>
      <c r="L347" s="61"/>
      <c r="M347" s="195" t="s">
        <v>21</v>
      </c>
      <c r="N347" s="196" t="s">
        <v>44</v>
      </c>
      <c r="O347" s="42"/>
      <c r="P347" s="197">
        <f>O347*H347</f>
        <v>0</v>
      </c>
      <c r="Q347" s="197">
        <v>0</v>
      </c>
      <c r="R347" s="197">
        <f>Q347*H347</f>
        <v>0</v>
      </c>
      <c r="S347" s="197">
        <v>0</v>
      </c>
      <c r="T347" s="198">
        <f>S347*H347</f>
        <v>0</v>
      </c>
      <c r="AR347" s="24" t="s">
        <v>252</v>
      </c>
      <c r="AT347" s="24" t="s">
        <v>143</v>
      </c>
      <c r="AU347" s="24" t="s">
        <v>83</v>
      </c>
      <c r="AY347" s="24" t="s">
        <v>140</v>
      </c>
      <c r="BE347" s="199">
        <f>IF(N347="základní",J347,0)</f>
        <v>0</v>
      </c>
      <c r="BF347" s="199">
        <f>IF(N347="snížená",J347,0)</f>
        <v>0</v>
      </c>
      <c r="BG347" s="199">
        <f>IF(N347="zákl. přenesená",J347,0)</f>
        <v>0</v>
      </c>
      <c r="BH347" s="199">
        <f>IF(N347="sníž. přenesená",J347,0)</f>
        <v>0</v>
      </c>
      <c r="BI347" s="199">
        <f>IF(N347="nulová",J347,0)</f>
        <v>0</v>
      </c>
      <c r="BJ347" s="24" t="s">
        <v>81</v>
      </c>
      <c r="BK347" s="199">
        <f>ROUND(I347*H347,2)</f>
        <v>0</v>
      </c>
      <c r="BL347" s="24" t="s">
        <v>252</v>
      </c>
      <c r="BM347" s="24" t="s">
        <v>490</v>
      </c>
    </row>
    <row r="348" spans="2:65" s="1" customFormat="1" ht="25.5" customHeight="1">
      <c r="B348" s="41"/>
      <c r="C348" s="188" t="s">
        <v>491</v>
      </c>
      <c r="D348" s="188" t="s">
        <v>143</v>
      </c>
      <c r="E348" s="189" t="s">
        <v>492</v>
      </c>
      <c r="F348" s="190" t="s">
        <v>493</v>
      </c>
      <c r="G348" s="191" t="s">
        <v>154</v>
      </c>
      <c r="H348" s="192">
        <v>38.25</v>
      </c>
      <c r="I348" s="193"/>
      <c r="J348" s="194">
        <f>ROUND(I348*H348,2)</f>
        <v>0</v>
      </c>
      <c r="K348" s="190" t="s">
        <v>147</v>
      </c>
      <c r="L348" s="61"/>
      <c r="M348" s="195" t="s">
        <v>21</v>
      </c>
      <c r="N348" s="196" t="s">
        <v>44</v>
      </c>
      <c r="O348" s="42"/>
      <c r="P348" s="197">
        <f>O348*H348</f>
        <v>0</v>
      </c>
      <c r="Q348" s="197">
        <v>0</v>
      </c>
      <c r="R348" s="197">
        <f>Q348*H348</f>
        <v>0</v>
      </c>
      <c r="S348" s="197">
        <v>0</v>
      </c>
      <c r="T348" s="198">
        <f>S348*H348</f>
        <v>0</v>
      </c>
      <c r="AR348" s="24" t="s">
        <v>252</v>
      </c>
      <c r="AT348" s="24" t="s">
        <v>143</v>
      </c>
      <c r="AU348" s="24" t="s">
        <v>83</v>
      </c>
      <c r="AY348" s="24" t="s">
        <v>140</v>
      </c>
      <c r="BE348" s="199">
        <f>IF(N348="základní",J348,0)</f>
        <v>0</v>
      </c>
      <c r="BF348" s="199">
        <f>IF(N348="snížená",J348,0)</f>
        <v>0</v>
      </c>
      <c r="BG348" s="199">
        <f>IF(N348="zákl. přenesená",J348,0)</f>
        <v>0</v>
      </c>
      <c r="BH348" s="199">
        <f>IF(N348="sníž. přenesená",J348,0)</f>
        <v>0</v>
      </c>
      <c r="BI348" s="199">
        <f>IF(N348="nulová",J348,0)</f>
        <v>0</v>
      </c>
      <c r="BJ348" s="24" t="s">
        <v>81</v>
      </c>
      <c r="BK348" s="199">
        <f>ROUND(I348*H348,2)</f>
        <v>0</v>
      </c>
      <c r="BL348" s="24" t="s">
        <v>252</v>
      </c>
      <c r="BM348" s="24" t="s">
        <v>494</v>
      </c>
    </row>
    <row r="349" spans="2:65" s="1" customFormat="1" ht="16.5" customHeight="1">
      <c r="B349" s="41"/>
      <c r="C349" s="188" t="s">
        <v>495</v>
      </c>
      <c r="D349" s="188" t="s">
        <v>143</v>
      </c>
      <c r="E349" s="189" t="s">
        <v>496</v>
      </c>
      <c r="F349" s="190" t="s">
        <v>497</v>
      </c>
      <c r="G349" s="191" t="s">
        <v>154</v>
      </c>
      <c r="H349" s="192">
        <v>38.25</v>
      </c>
      <c r="I349" s="193"/>
      <c r="J349" s="194">
        <f>ROUND(I349*H349,2)</f>
        <v>0</v>
      </c>
      <c r="K349" s="190" t="s">
        <v>147</v>
      </c>
      <c r="L349" s="61"/>
      <c r="M349" s="195" t="s">
        <v>21</v>
      </c>
      <c r="N349" s="196" t="s">
        <v>44</v>
      </c>
      <c r="O349" s="42"/>
      <c r="P349" s="197">
        <f>O349*H349</f>
        <v>0</v>
      </c>
      <c r="Q349" s="197">
        <v>0</v>
      </c>
      <c r="R349" s="197">
        <f>Q349*H349</f>
        <v>0</v>
      </c>
      <c r="S349" s="197">
        <v>0</v>
      </c>
      <c r="T349" s="198">
        <f>S349*H349</f>
        <v>0</v>
      </c>
      <c r="AR349" s="24" t="s">
        <v>252</v>
      </c>
      <c r="AT349" s="24" t="s">
        <v>143</v>
      </c>
      <c r="AU349" s="24" t="s">
        <v>83</v>
      </c>
      <c r="AY349" s="24" t="s">
        <v>140</v>
      </c>
      <c r="BE349" s="199">
        <f>IF(N349="základní",J349,0)</f>
        <v>0</v>
      </c>
      <c r="BF349" s="199">
        <f>IF(N349="snížená",J349,0)</f>
        <v>0</v>
      </c>
      <c r="BG349" s="199">
        <f>IF(N349="zákl. přenesená",J349,0)</f>
        <v>0</v>
      </c>
      <c r="BH349" s="199">
        <f>IF(N349="sníž. přenesená",J349,0)</f>
        <v>0</v>
      </c>
      <c r="BI349" s="199">
        <f>IF(N349="nulová",J349,0)</f>
        <v>0</v>
      </c>
      <c r="BJ349" s="24" t="s">
        <v>81</v>
      </c>
      <c r="BK349" s="199">
        <f>ROUND(I349*H349,2)</f>
        <v>0</v>
      </c>
      <c r="BL349" s="24" t="s">
        <v>252</v>
      </c>
      <c r="BM349" s="24" t="s">
        <v>498</v>
      </c>
    </row>
    <row r="350" spans="2:65" s="10" customFormat="1" ht="29.85" customHeight="1">
      <c r="B350" s="172"/>
      <c r="C350" s="173"/>
      <c r="D350" s="174" t="s">
        <v>72</v>
      </c>
      <c r="E350" s="186" t="s">
        <v>499</v>
      </c>
      <c r="F350" s="186" t="s">
        <v>500</v>
      </c>
      <c r="G350" s="173"/>
      <c r="H350" s="173"/>
      <c r="I350" s="176"/>
      <c r="J350" s="187">
        <f>BK350</f>
        <v>0</v>
      </c>
      <c r="K350" s="173"/>
      <c r="L350" s="178"/>
      <c r="M350" s="179"/>
      <c r="N350" s="180"/>
      <c r="O350" s="180"/>
      <c r="P350" s="181">
        <f>SUM(P351:P417)</f>
        <v>0</v>
      </c>
      <c r="Q350" s="180"/>
      <c r="R350" s="181">
        <f>SUM(R351:R417)</f>
        <v>0.34360000000000002</v>
      </c>
      <c r="S350" s="180"/>
      <c r="T350" s="182">
        <f>SUM(T351:T417)</f>
        <v>0</v>
      </c>
      <c r="AR350" s="183" t="s">
        <v>83</v>
      </c>
      <c r="AT350" s="184" t="s">
        <v>72</v>
      </c>
      <c r="AU350" s="184" t="s">
        <v>81</v>
      </c>
      <c r="AY350" s="183" t="s">
        <v>140</v>
      </c>
      <c r="BK350" s="185">
        <f>SUM(BK351:BK417)</f>
        <v>0</v>
      </c>
    </row>
    <row r="351" spans="2:65" s="1" customFormat="1" ht="25.5" customHeight="1">
      <c r="B351" s="41"/>
      <c r="C351" s="188" t="s">
        <v>501</v>
      </c>
      <c r="D351" s="188" t="s">
        <v>143</v>
      </c>
      <c r="E351" s="189" t="s">
        <v>502</v>
      </c>
      <c r="F351" s="190" t="s">
        <v>503</v>
      </c>
      <c r="G351" s="191" t="s">
        <v>215</v>
      </c>
      <c r="H351" s="192">
        <v>64</v>
      </c>
      <c r="I351" s="193"/>
      <c r="J351" s="194">
        <f t="shared" ref="J351:J382" si="30">ROUND(I351*H351,2)</f>
        <v>0</v>
      </c>
      <c r="K351" s="190" t="s">
        <v>147</v>
      </c>
      <c r="L351" s="61"/>
      <c r="M351" s="195" t="s">
        <v>21</v>
      </c>
      <c r="N351" s="196" t="s">
        <v>44</v>
      </c>
      <c r="O351" s="42"/>
      <c r="P351" s="197">
        <f t="shared" ref="P351:P382" si="31">O351*H351</f>
        <v>0</v>
      </c>
      <c r="Q351" s="197">
        <v>0</v>
      </c>
      <c r="R351" s="197">
        <f t="shared" ref="R351:R382" si="32">Q351*H351</f>
        <v>0</v>
      </c>
      <c r="S351" s="197">
        <v>0</v>
      </c>
      <c r="T351" s="198">
        <f t="shared" ref="T351:T382" si="33">S351*H351</f>
        <v>0</v>
      </c>
      <c r="AR351" s="24" t="s">
        <v>252</v>
      </c>
      <c r="AT351" s="24" t="s">
        <v>143</v>
      </c>
      <c r="AU351" s="24" t="s">
        <v>83</v>
      </c>
      <c r="AY351" s="24" t="s">
        <v>140</v>
      </c>
      <c r="BE351" s="199">
        <f t="shared" ref="BE351:BE382" si="34">IF(N351="základní",J351,0)</f>
        <v>0</v>
      </c>
      <c r="BF351" s="199">
        <f t="shared" ref="BF351:BF382" si="35">IF(N351="snížená",J351,0)</f>
        <v>0</v>
      </c>
      <c r="BG351" s="199">
        <f t="shared" ref="BG351:BG382" si="36">IF(N351="zákl. přenesená",J351,0)</f>
        <v>0</v>
      </c>
      <c r="BH351" s="199">
        <f t="shared" ref="BH351:BH382" si="37">IF(N351="sníž. přenesená",J351,0)</f>
        <v>0</v>
      </c>
      <c r="BI351" s="199">
        <f t="shared" ref="BI351:BI382" si="38">IF(N351="nulová",J351,0)</f>
        <v>0</v>
      </c>
      <c r="BJ351" s="24" t="s">
        <v>81</v>
      </c>
      <c r="BK351" s="199">
        <f t="shared" ref="BK351:BK382" si="39">ROUND(I351*H351,2)</f>
        <v>0</v>
      </c>
      <c r="BL351" s="24" t="s">
        <v>252</v>
      </c>
      <c r="BM351" s="24" t="s">
        <v>504</v>
      </c>
    </row>
    <row r="352" spans="2:65" s="1" customFormat="1" ht="16.5" customHeight="1">
      <c r="B352" s="41"/>
      <c r="C352" s="244" t="s">
        <v>505</v>
      </c>
      <c r="D352" s="244" t="s">
        <v>221</v>
      </c>
      <c r="E352" s="245" t="s">
        <v>506</v>
      </c>
      <c r="F352" s="246" t="s">
        <v>507</v>
      </c>
      <c r="G352" s="247" t="s">
        <v>215</v>
      </c>
      <c r="H352" s="248">
        <v>64</v>
      </c>
      <c r="I352" s="249"/>
      <c r="J352" s="250">
        <f t="shared" si="30"/>
        <v>0</v>
      </c>
      <c r="K352" s="246" t="s">
        <v>147</v>
      </c>
      <c r="L352" s="251"/>
      <c r="M352" s="252" t="s">
        <v>21</v>
      </c>
      <c r="N352" s="253" t="s">
        <v>44</v>
      </c>
      <c r="O352" s="42"/>
      <c r="P352" s="197">
        <f t="shared" si="31"/>
        <v>0</v>
      </c>
      <c r="Q352" s="197">
        <v>1.6000000000000001E-4</v>
      </c>
      <c r="R352" s="197">
        <f t="shared" si="32"/>
        <v>1.0240000000000001E-2</v>
      </c>
      <c r="S352" s="197">
        <v>0</v>
      </c>
      <c r="T352" s="198">
        <f t="shared" si="33"/>
        <v>0</v>
      </c>
      <c r="AR352" s="24" t="s">
        <v>331</v>
      </c>
      <c r="AT352" s="24" t="s">
        <v>221</v>
      </c>
      <c r="AU352" s="24" t="s">
        <v>83</v>
      </c>
      <c r="AY352" s="24" t="s">
        <v>140</v>
      </c>
      <c r="BE352" s="199">
        <f t="shared" si="34"/>
        <v>0</v>
      </c>
      <c r="BF352" s="199">
        <f t="shared" si="35"/>
        <v>0</v>
      </c>
      <c r="BG352" s="199">
        <f t="shared" si="36"/>
        <v>0</v>
      </c>
      <c r="BH352" s="199">
        <f t="shared" si="37"/>
        <v>0</v>
      </c>
      <c r="BI352" s="199">
        <f t="shared" si="38"/>
        <v>0</v>
      </c>
      <c r="BJ352" s="24" t="s">
        <v>81</v>
      </c>
      <c r="BK352" s="199">
        <f t="shared" si="39"/>
        <v>0</v>
      </c>
      <c r="BL352" s="24" t="s">
        <v>252</v>
      </c>
      <c r="BM352" s="24" t="s">
        <v>508</v>
      </c>
    </row>
    <row r="353" spans="2:65" s="1" customFormat="1" ht="16.5" customHeight="1">
      <c r="B353" s="41"/>
      <c r="C353" s="188" t="s">
        <v>509</v>
      </c>
      <c r="D353" s="188" t="s">
        <v>143</v>
      </c>
      <c r="E353" s="189" t="s">
        <v>510</v>
      </c>
      <c r="F353" s="190" t="s">
        <v>511</v>
      </c>
      <c r="G353" s="191" t="s">
        <v>146</v>
      </c>
      <c r="H353" s="192">
        <v>22</v>
      </c>
      <c r="I353" s="193"/>
      <c r="J353" s="194">
        <f t="shared" si="30"/>
        <v>0</v>
      </c>
      <c r="K353" s="190" t="s">
        <v>21</v>
      </c>
      <c r="L353" s="61"/>
      <c r="M353" s="195" t="s">
        <v>21</v>
      </c>
      <c r="N353" s="196" t="s">
        <v>44</v>
      </c>
      <c r="O353" s="42"/>
      <c r="P353" s="197">
        <f t="shared" si="31"/>
        <v>0</v>
      </c>
      <c r="Q353" s="197">
        <v>0</v>
      </c>
      <c r="R353" s="197">
        <f t="shared" si="32"/>
        <v>0</v>
      </c>
      <c r="S353" s="197">
        <v>0</v>
      </c>
      <c r="T353" s="198">
        <f t="shared" si="33"/>
        <v>0</v>
      </c>
      <c r="AR353" s="24" t="s">
        <v>252</v>
      </c>
      <c r="AT353" s="24" t="s">
        <v>143</v>
      </c>
      <c r="AU353" s="24" t="s">
        <v>83</v>
      </c>
      <c r="AY353" s="24" t="s">
        <v>140</v>
      </c>
      <c r="BE353" s="199">
        <f t="shared" si="34"/>
        <v>0</v>
      </c>
      <c r="BF353" s="199">
        <f t="shared" si="35"/>
        <v>0</v>
      </c>
      <c r="BG353" s="199">
        <f t="shared" si="36"/>
        <v>0</v>
      </c>
      <c r="BH353" s="199">
        <f t="shared" si="37"/>
        <v>0</v>
      </c>
      <c r="BI353" s="199">
        <f t="shared" si="38"/>
        <v>0</v>
      </c>
      <c r="BJ353" s="24" t="s">
        <v>81</v>
      </c>
      <c r="BK353" s="199">
        <f t="shared" si="39"/>
        <v>0</v>
      </c>
      <c r="BL353" s="24" t="s">
        <v>252</v>
      </c>
      <c r="BM353" s="24" t="s">
        <v>512</v>
      </c>
    </row>
    <row r="354" spans="2:65" s="1" customFormat="1" ht="25.5" customHeight="1">
      <c r="B354" s="41"/>
      <c r="C354" s="244" t="s">
        <v>513</v>
      </c>
      <c r="D354" s="244" t="s">
        <v>221</v>
      </c>
      <c r="E354" s="245" t="s">
        <v>514</v>
      </c>
      <c r="F354" s="246" t="s">
        <v>515</v>
      </c>
      <c r="G354" s="247" t="s">
        <v>146</v>
      </c>
      <c r="H354" s="248">
        <v>11</v>
      </c>
      <c r="I354" s="249"/>
      <c r="J354" s="250">
        <f t="shared" si="30"/>
        <v>0</v>
      </c>
      <c r="K354" s="246" t="s">
        <v>21</v>
      </c>
      <c r="L354" s="251"/>
      <c r="M354" s="252" t="s">
        <v>21</v>
      </c>
      <c r="N354" s="253" t="s">
        <v>44</v>
      </c>
      <c r="O354" s="42"/>
      <c r="P354" s="197">
        <f t="shared" si="31"/>
        <v>0</v>
      </c>
      <c r="Q354" s="197">
        <v>1.0000000000000001E-5</v>
      </c>
      <c r="R354" s="197">
        <f t="shared" si="32"/>
        <v>1.1E-4</v>
      </c>
      <c r="S354" s="197">
        <v>0</v>
      </c>
      <c r="T354" s="198">
        <f t="shared" si="33"/>
        <v>0</v>
      </c>
      <c r="AR354" s="24" t="s">
        <v>331</v>
      </c>
      <c r="AT354" s="24" t="s">
        <v>221</v>
      </c>
      <c r="AU354" s="24" t="s">
        <v>83</v>
      </c>
      <c r="AY354" s="24" t="s">
        <v>140</v>
      </c>
      <c r="BE354" s="199">
        <f t="shared" si="34"/>
        <v>0</v>
      </c>
      <c r="BF354" s="199">
        <f t="shared" si="35"/>
        <v>0</v>
      </c>
      <c r="BG354" s="199">
        <f t="shared" si="36"/>
        <v>0</v>
      </c>
      <c r="BH354" s="199">
        <f t="shared" si="37"/>
        <v>0</v>
      </c>
      <c r="BI354" s="199">
        <f t="shared" si="38"/>
        <v>0</v>
      </c>
      <c r="BJ354" s="24" t="s">
        <v>81</v>
      </c>
      <c r="BK354" s="199">
        <f t="shared" si="39"/>
        <v>0</v>
      </c>
      <c r="BL354" s="24" t="s">
        <v>252</v>
      </c>
      <c r="BM354" s="24" t="s">
        <v>516</v>
      </c>
    </row>
    <row r="355" spans="2:65" s="1" customFormat="1" ht="16.5" customHeight="1">
      <c r="B355" s="41"/>
      <c r="C355" s="244" t="s">
        <v>517</v>
      </c>
      <c r="D355" s="244" t="s">
        <v>221</v>
      </c>
      <c r="E355" s="245" t="s">
        <v>518</v>
      </c>
      <c r="F355" s="246" t="s">
        <v>519</v>
      </c>
      <c r="G355" s="247" t="s">
        <v>146</v>
      </c>
      <c r="H355" s="248">
        <v>11</v>
      </c>
      <c r="I355" s="249"/>
      <c r="J355" s="250">
        <f t="shared" si="30"/>
        <v>0</v>
      </c>
      <c r="K355" s="246" t="s">
        <v>21</v>
      </c>
      <c r="L355" s="251"/>
      <c r="M355" s="252" t="s">
        <v>21</v>
      </c>
      <c r="N355" s="253" t="s">
        <v>44</v>
      </c>
      <c r="O355" s="42"/>
      <c r="P355" s="197">
        <f t="shared" si="31"/>
        <v>0</v>
      </c>
      <c r="Q355" s="197">
        <v>1.0000000000000001E-5</v>
      </c>
      <c r="R355" s="197">
        <f t="shared" si="32"/>
        <v>1.1E-4</v>
      </c>
      <c r="S355" s="197">
        <v>0</v>
      </c>
      <c r="T355" s="198">
        <f t="shared" si="33"/>
        <v>0</v>
      </c>
      <c r="AR355" s="24" t="s">
        <v>331</v>
      </c>
      <c r="AT355" s="24" t="s">
        <v>221</v>
      </c>
      <c r="AU355" s="24" t="s">
        <v>83</v>
      </c>
      <c r="AY355" s="24" t="s">
        <v>140</v>
      </c>
      <c r="BE355" s="199">
        <f t="shared" si="34"/>
        <v>0</v>
      </c>
      <c r="BF355" s="199">
        <f t="shared" si="35"/>
        <v>0</v>
      </c>
      <c r="BG355" s="199">
        <f t="shared" si="36"/>
        <v>0</v>
      </c>
      <c r="BH355" s="199">
        <f t="shared" si="37"/>
        <v>0</v>
      </c>
      <c r="BI355" s="199">
        <f t="shared" si="38"/>
        <v>0</v>
      </c>
      <c r="BJ355" s="24" t="s">
        <v>81</v>
      </c>
      <c r="BK355" s="199">
        <f t="shared" si="39"/>
        <v>0</v>
      </c>
      <c r="BL355" s="24" t="s">
        <v>252</v>
      </c>
      <c r="BM355" s="24" t="s">
        <v>520</v>
      </c>
    </row>
    <row r="356" spans="2:65" s="1" customFormat="1" ht="25.5" customHeight="1">
      <c r="B356" s="41"/>
      <c r="C356" s="188" t="s">
        <v>521</v>
      </c>
      <c r="D356" s="188" t="s">
        <v>143</v>
      </c>
      <c r="E356" s="189" t="s">
        <v>522</v>
      </c>
      <c r="F356" s="190" t="s">
        <v>523</v>
      </c>
      <c r="G356" s="191" t="s">
        <v>146</v>
      </c>
      <c r="H356" s="192">
        <v>2</v>
      </c>
      <c r="I356" s="193"/>
      <c r="J356" s="194">
        <f t="shared" si="30"/>
        <v>0</v>
      </c>
      <c r="K356" s="190" t="s">
        <v>147</v>
      </c>
      <c r="L356" s="61"/>
      <c r="M356" s="195" t="s">
        <v>21</v>
      </c>
      <c r="N356" s="196" t="s">
        <v>44</v>
      </c>
      <c r="O356" s="42"/>
      <c r="P356" s="197">
        <f t="shared" si="31"/>
        <v>0</v>
      </c>
      <c r="Q356" s="197">
        <v>0</v>
      </c>
      <c r="R356" s="197">
        <f t="shared" si="32"/>
        <v>0</v>
      </c>
      <c r="S356" s="197">
        <v>0</v>
      </c>
      <c r="T356" s="198">
        <f t="shared" si="33"/>
        <v>0</v>
      </c>
      <c r="AR356" s="24" t="s">
        <v>252</v>
      </c>
      <c r="AT356" s="24" t="s">
        <v>143</v>
      </c>
      <c r="AU356" s="24" t="s">
        <v>83</v>
      </c>
      <c r="AY356" s="24" t="s">
        <v>140</v>
      </c>
      <c r="BE356" s="199">
        <f t="shared" si="34"/>
        <v>0</v>
      </c>
      <c r="BF356" s="199">
        <f t="shared" si="35"/>
        <v>0</v>
      </c>
      <c r="BG356" s="199">
        <f t="shared" si="36"/>
        <v>0</v>
      </c>
      <c r="BH356" s="199">
        <f t="shared" si="37"/>
        <v>0</v>
      </c>
      <c r="BI356" s="199">
        <f t="shared" si="38"/>
        <v>0</v>
      </c>
      <c r="BJ356" s="24" t="s">
        <v>81</v>
      </c>
      <c r="BK356" s="199">
        <f t="shared" si="39"/>
        <v>0</v>
      </c>
      <c r="BL356" s="24" t="s">
        <v>252</v>
      </c>
      <c r="BM356" s="24" t="s">
        <v>524</v>
      </c>
    </row>
    <row r="357" spans="2:65" s="1" customFormat="1" ht="38.25" customHeight="1">
      <c r="B357" s="41"/>
      <c r="C357" s="244" t="s">
        <v>525</v>
      </c>
      <c r="D357" s="244" t="s">
        <v>221</v>
      </c>
      <c r="E357" s="245" t="s">
        <v>526</v>
      </c>
      <c r="F357" s="246" t="s">
        <v>527</v>
      </c>
      <c r="G357" s="247" t="s">
        <v>146</v>
      </c>
      <c r="H357" s="248">
        <v>2</v>
      </c>
      <c r="I357" s="249"/>
      <c r="J357" s="250">
        <f t="shared" si="30"/>
        <v>0</v>
      </c>
      <c r="K357" s="246" t="s">
        <v>21</v>
      </c>
      <c r="L357" s="251"/>
      <c r="M357" s="252" t="s">
        <v>21</v>
      </c>
      <c r="N357" s="253" t="s">
        <v>44</v>
      </c>
      <c r="O357" s="42"/>
      <c r="P357" s="197">
        <f t="shared" si="31"/>
        <v>0</v>
      </c>
      <c r="Q357" s="197">
        <v>1.2999999999999999E-4</v>
      </c>
      <c r="R357" s="197">
        <f t="shared" si="32"/>
        <v>2.5999999999999998E-4</v>
      </c>
      <c r="S357" s="197">
        <v>0</v>
      </c>
      <c r="T357" s="198">
        <f t="shared" si="33"/>
        <v>0</v>
      </c>
      <c r="AR357" s="24" t="s">
        <v>331</v>
      </c>
      <c r="AT357" s="24" t="s">
        <v>221</v>
      </c>
      <c r="AU357" s="24" t="s">
        <v>83</v>
      </c>
      <c r="AY357" s="24" t="s">
        <v>140</v>
      </c>
      <c r="BE357" s="199">
        <f t="shared" si="34"/>
        <v>0</v>
      </c>
      <c r="BF357" s="199">
        <f t="shared" si="35"/>
        <v>0</v>
      </c>
      <c r="BG357" s="199">
        <f t="shared" si="36"/>
        <v>0</v>
      </c>
      <c r="BH357" s="199">
        <f t="shared" si="37"/>
        <v>0</v>
      </c>
      <c r="BI357" s="199">
        <f t="shared" si="38"/>
        <v>0</v>
      </c>
      <c r="BJ357" s="24" t="s">
        <v>81</v>
      </c>
      <c r="BK357" s="199">
        <f t="shared" si="39"/>
        <v>0</v>
      </c>
      <c r="BL357" s="24" t="s">
        <v>252</v>
      </c>
      <c r="BM357" s="24" t="s">
        <v>528</v>
      </c>
    </row>
    <row r="358" spans="2:65" s="1" customFormat="1" ht="38.25" customHeight="1">
      <c r="B358" s="41"/>
      <c r="C358" s="188" t="s">
        <v>529</v>
      </c>
      <c r="D358" s="188" t="s">
        <v>143</v>
      </c>
      <c r="E358" s="189" t="s">
        <v>530</v>
      </c>
      <c r="F358" s="190" t="s">
        <v>531</v>
      </c>
      <c r="G358" s="191" t="s">
        <v>146</v>
      </c>
      <c r="H358" s="192">
        <v>38</v>
      </c>
      <c r="I358" s="193"/>
      <c r="J358" s="194">
        <f t="shared" si="30"/>
        <v>0</v>
      </c>
      <c r="K358" s="190" t="s">
        <v>147</v>
      </c>
      <c r="L358" s="61"/>
      <c r="M358" s="195" t="s">
        <v>21</v>
      </c>
      <c r="N358" s="196" t="s">
        <v>44</v>
      </c>
      <c r="O358" s="42"/>
      <c r="P358" s="197">
        <f t="shared" si="31"/>
        <v>0</v>
      </c>
      <c r="Q358" s="197">
        <v>0</v>
      </c>
      <c r="R358" s="197">
        <f t="shared" si="32"/>
        <v>0</v>
      </c>
      <c r="S358" s="197">
        <v>0</v>
      </c>
      <c r="T358" s="198">
        <f t="shared" si="33"/>
        <v>0</v>
      </c>
      <c r="AR358" s="24" t="s">
        <v>252</v>
      </c>
      <c r="AT358" s="24" t="s">
        <v>143</v>
      </c>
      <c r="AU358" s="24" t="s">
        <v>83</v>
      </c>
      <c r="AY358" s="24" t="s">
        <v>140</v>
      </c>
      <c r="BE358" s="199">
        <f t="shared" si="34"/>
        <v>0</v>
      </c>
      <c r="BF358" s="199">
        <f t="shared" si="35"/>
        <v>0</v>
      </c>
      <c r="BG358" s="199">
        <f t="shared" si="36"/>
        <v>0</v>
      </c>
      <c r="BH358" s="199">
        <f t="shared" si="37"/>
        <v>0</v>
      </c>
      <c r="BI358" s="199">
        <f t="shared" si="38"/>
        <v>0</v>
      </c>
      <c r="BJ358" s="24" t="s">
        <v>81</v>
      </c>
      <c r="BK358" s="199">
        <f t="shared" si="39"/>
        <v>0</v>
      </c>
      <c r="BL358" s="24" t="s">
        <v>252</v>
      </c>
      <c r="BM358" s="24" t="s">
        <v>532</v>
      </c>
    </row>
    <row r="359" spans="2:65" s="1" customFormat="1" ht="25.5" customHeight="1">
      <c r="B359" s="41"/>
      <c r="C359" s="244" t="s">
        <v>533</v>
      </c>
      <c r="D359" s="244" t="s">
        <v>221</v>
      </c>
      <c r="E359" s="245" t="s">
        <v>534</v>
      </c>
      <c r="F359" s="246" t="s">
        <v>535</v>
      </c>
      <c r="G359" s="247" t="s">
        <v>146</v>
      </c>
      <c r="H359" s="248">
        <v>16</v>
      </c>
      <c r="I359" s="249"/>
      <c r="J359" s="250">
        <f t="shared" si="30"/>
        <v>0</v>
      </c>
      <c r="K359" s="246" t="s">
        <v>147</v>
      </c>
      <c r="L359" s="251"/>
      <c r="M359" s="252" t="s">
        <v>21</v>
      </c>
      <c r="N359" s="253" t="s">
        <v>44</v>
      </c>
      <c r="O359" s="42"/>
      <c r="P359" s="197">
        <f t="shared" si="31"/>
        <v>0</v>
      </c>
      <c r="Q359" s="197">
        <v>9.0000000000000006E-5</v>
      </c>
      <c r="R359" s="197">
        <f t="shared" si="32"/>
        <v>1.4400000000000001E-3</v>
      </c>
      <c r="S359" s="197">
        <v>0</v>
      </c>
      <c r="T359" s="198">
        <f t="shared" si="33"/>
        <v>0</v>
      </c>
      <c r="AR359" s="24" t="s">
        <v>331</v>
      </c>
      <c r="AT359" s="24" t="s">
        <v>221</v>
      </c>
      <c r="AU359" s="24" t="s">
        <v>83</v>
      </c>
      <c r="AY359" s="24" t="s">
        <v>140</v>
      </c>
      <c r="BE359" s="199">
        <f t="shared" si="34"/>
        <v>0</v>
      </c>
      <c r="BF359" s="199">
        <f t="shared" si="35"/>
        <v>0</v>
      </c>
      <c r="BG359" s="199">
        <f t="shared" si="36"/>
        <v>0</v>
      </c>
      <c r="BH359" s="199">
        <f t="shared" si="37"/>
        <v>0</v>
      </c>
      <c r="BI359" s="199">
        <f t="shared" si="38"/>
        <v>0</v>
      </c>
      <c r="BJ359" s="24" t="s">
        <v>81</v>
      </c>
      <c r="BK359" s="199">
        <f t="shared" si="39"/>
        <v>0</v>
      </c>
      <c r="BL359" s="24" t="s">
        <v>252</v>
      </c>
      <c r="BM359" s="24" t="s">
        <v>536</v>
      </c>
    </row>
    <row r="360" spans="2:65" s="1" customFormat="1" ht="16.5" customHeight="1">
      <c r="B360" s="41"/>
      <c r="C360" s="244" t="s">
        <v>537</v>
      </c>
      <c r="D360" s="244" t="s">
        <v>221</v>
      </c>
      <c r="E360" s="245" t="s">
        <v>538</v>
      </c>
      <c r="F360" s="246" t="s">
        <v>539</v>
      </c>
      <c r="G360" s="247" t="s">
        <v>146</v>
      </c>
      <c r="H360" s="248">
        <v>22</v>
      </c>
      <c r="I360" s="249"/>
      <c r="J360" s="250">
        <f t="shared" si="30"/>
        <v>0</v>
      </c>
      <c r="K360" s="246" t="s">
        <v>147</v>
      </c>
      <c r="L360" s="251"/>
      <c r="M360" s="252" t="s">
        <v>21</v>
      </c>
      <c r="N360" s="253" t="s">
        <v>44</v>
      </c>
      <c r="O360" s="42"/>
      <c r="P360" s="197">
        <f t="shared" si="31"/>
        <v>0</v>
      </c>
      <c r="Q360" s="197">
        <v>5.0000000000000002E-5</v>
      </c>
      <c r="R360" s="197">
        <f t="shared" si="32"/>
        <v>1.1000000000000001E-3</v>
      </c>
      <c r="S360" s="197">
        <v>0</v>
      </c>
      <c r="T360" s="198">
        <f t="shared" si="33"/>
        <v>0</v>
      </c>
      <c r="AR360" s="24" t="s">
        <v>331</v>
      </c>
      <c r="AT360" s="24" t="s">
        <v>221</v>
      </c>
      <c r="AU360" s="24" t="s">
        <v>83</v>
      </c>
      <c r="AY360" s="24" t="s">
        <v>140</v>
      </c>
      <c r="BE360" s="199">
        <f t="shared" si="34"/>
        <v>0</v>
      </c>
      <c r="BF360" s="199">
        <f t="shared" si="35"/>
        <v>0</v>
      </c>
      <c r="BG360" s="199">
        <f t="shared" si="36"/>
        <v>0</v>
      </c>
      <c r="BH360" s="199">
        <f t="shared" si="37"/>
        <v>0</v>
      </c>
      <c r="BI360" s="199">
        <f t="shared" si="38"/>
        <v>0</v>
      </c>
      <c r="BJ360" s="24" t="s">
        <v>81</v>
      </c>
      <c r="BK360" s="199">
        <f t="shared" si="39"/>
        <v>0</v>
      </c>
      <c r="BL360" s="24" t="s">
        <v>252</v>
      </c>
      <c r="BM360" s="24" t="s">
        <v>540</v>
      </c>
    </row>
    <row r="361" spans="2:65" s="1" customFormat="1" ht="25.5" customHeight="1">
      <c r="B361" s="41"/>
      <c r="C361" s="188" t="s">
        <v>541</v>
      </c>
      <c r="D361" s="188" t="s">
        <v>143</v>
      </c>
      <c r="E361" s="189" t="s">
        <v>542</v>
      </c>
      <c r="F361" s="190" t="s">
        <v>543</v>
      </c>
      <c r="G361" s="191" t="s">
        <v>146</v>
      </c>
      <c r="H361" s="192">
        <v>56</v>
      </c>
      <c r="I361" s="193"/>
      <c r="J361" s="194">
        <f t="shared" si="30"/>
        <v>0</v>
      </c>
      <c r="K361" s="190" t="s">
        <v>147</v>
      </c>
      <c r="L361" s="61"/>
      <c r="M361" s="195" t="s">
        <v>21</v>
      </c>
      <c r="N361" s="196" t="s">
        <v>44</v>
      </c>
      <c r="O361" s="42"/>
      <c r="P361" s="197">
        <f t="shared" si="31"/>
        <v>0</v>
      </c>
      <c r="Q361" s="197">
        <v>0</v>
      </c>
      <c r="R361" s="197">
        <f t="shared" si="32"/>
        <v>0</v>
      </c>
      <c r="S361" s="197">
        <v>0</v>
      </c>
      <c r="T361" s="198">
        <f t="shared" si="33"/>
        <v>0</v>
      </c>
      <c r="AR361" s="24" t="s">
        <v>252</v>
      </c>
      <c r="AT361" s="24" t="s">
        <v>143</v>
      </c>
      <c r="AU361" s="24" t="s">
        <v>83</v>
      </c>
      <c r="AY361" s="24" t="s">
        <v>140</v>
      </c>
      <c r="BE361" s="199">
        <f t="shared" si="34"/>
        <v>0</v>
      </c>
      <c r="BF361" s="199">
        <f t="shared" si="35"/>
        <v>0</v>
      </c>
      <c r="BG361" s="199">
        <f t="shared" si="36"/>
        <v>0</v>
      </c>
      <c r="BH361" s="199">
        <f t="shared" si="37"/>
        <v>0</v>
      </c>
      <c r="BI361" s="199">
        <f t="shared" si="38"/>
        <v>0</v>
      </c>
      <c r="BJ361" s="24" t="s">
        <v>81</v>
      </c>
      <c r="BK361" s="199">
        <f t="shared" si="39"/>
        <v>0</v>
      </c>
      <c r="BL361" s="24" t="s">
        <v>252</v>
      </c>
      <c r="BM361" s="24" t="s">
        <v>544</v>
      </c>
    </row>
    <row r="362" spans="2:65" s="1" customFormat="1" ht="25.5" customHeight="1">
      <c r="B362" s="41"/>
      <c r="C362" s="244" t="s">
        <v>545</v>
      </c>
      <c r="D362" s="244" t="s">
        <v>221</v>
      </c>
      <c r="E362" s="245" t="s">
        <v>546</v>
      </c>
      <c r="F362" s="246" t="s">
        <v>547</v>
      </c>
      <c r="G362" s="247" t="s">
        <v>146</v>
      </c>
      <c r="H362" s="248">
        <v>56</v>
      </c>
      <c r="I362" s="249"/>
      <c r="J362" s="250">
        <f t="shared" si="30"/>
        <v>0</v>
      </c>
      <c r="K362" s="246" t="s">
        <v>21</v>
      </c>
      <c r="L362" s="251"/>
      <c r="M362" s="252" t="s">
        <v>21</v>
      </c>
      <c r="N362" s="253" t="s">
        <v>44</v>
      </c>
      <c r="O362" s="42"/>
      <c r="P362" s="197">
        <f t="shared" si="31"/>
        <v>0</v>
      </c>
      <c r="Q362" s="197">
        <v>3.0000000000000001E-5</v>
      </c>
      <c r="R362" s="197">
        <f t="shared" si="32"/>
        <v>1.6800000000000001E-3</v>
      </c>
      <c r="S362" s="197">
        <v>0</v>
      </c>
      <c r="T362" s="198">
        <f t="shared" si="33"/>
        <v>0</v>
      </c>
      <c r="AR362" s="24" t="s">
        <v>331</v>
      </c>
      <c r="AT362" s="24" t="s">
        <v>221</v>
      </c>
      <c r="AU362" s="24" t="s">
        <v>83</v>
      </c>
      <c r="AY362" s="24" t="s">
        <v>140</v>
      </c>
      <c r="BE362" s="199">
        <f t="shared" si="34"/>
        <v>0</v>
      </c>
      <c r="BF362" s="199">
        <f t="shared" si="35"/>
        <v>0</v>
      </c>
      <c r="BG362" s="199">
        <f t="shared" si="36"/>
        <v>0</v>
      </c>
      <c r="BH362" s="199">
        <f t="shared" si="37"/>
        <v>0</v>
      </c>
      <c r="BI362" s="199">
        <f t="shared" si="38"/>
        <v>0</v>
      </c>
      <c r="BJ362" s="24" t="s">
        <v>81</v>
      </c>
      <c r="BK362" s="199">
        <f t="shared" si="39"/>
        <v>0</v>
      </c>
      <c r="BL362" s="24" t="s">
        <v>252</v>
      </c>
      <c r="BM362" s="24" t="s">
        <v>548</v>
      </c>
    </row>
    <row r="363" spans="2:65" s="1" customFormat="1" ht="25.5" customHeight="1">
      <c r="B363" s="41"/>
      <c r="C363" s="188" t="s">
        <v>549</v>
      </c>
      <c r="D363" s="188" t="s">
        <v>143</v>
      </c>
      <c r="E363" s="189" t="s">
        <v>550</v>
      </c>
      <c r="F363" s="190" t="s">
        <v>551</v>
      </c>
      <c r="G363" s="191" t="s">
        <v>215</v>
      </c>
      <c r="H363" s="192">
        <v>72</v>
      </c>
      <c r="I363" s="193"/>
      <c r="J363" s="194">
        <f t="shared" si="30"/>
        <v>0</v>
      </c>
      <c r="K363" s="190" t="s">
        <v>147</v>
      </c>
      <c r="L363" s="61"/>
      <c r="M363" s="195" t="s">
        <v>21</v>
      </c>
      <c r="N363" s="196" t="s">
        <v>44</v>
      </c>
      <c r="O363" s="42"/>
      <c r="P363" s="197">
        <f t="shared" si="31"/>
        <v>0</v>
      </c>
      <c r="Q363" s="197">
        <v>0</v>
      </c>
      <c r="R363" s="197">
        <f t="shared" si="32"/>
        <v>0</v>
      </c>
      <c r="S363" s="197">
        <v>0</v>
      </c>
      <c r="T363" s="198">
        <f t="shared" si="33"/>
        <v>0</v>
      </c>
      <c r="AR363" s="24" t="s">
        <v>252</v>
      </c>
      <c r="AT363" s="24" t="s">
        <v>143</v>
      </c>
      <c r="AU363" s="24" t="s">
        <v>83</v>
      </c>
      <c r="AY363" s="24" t="s">
        <v>140</v>
      </c>
      <c r="BE363" s="199">
        <f t="shared" si="34"/>
        <v>0</v>
      </c>
      <c r="BF363" s="199">
        <f t="shared" si="35"/>
        <v>0</v>
      </c>
      <c r="BG363" s="199">
        <f t="shared" si="36"/>
        <v>0</v>
      </c>
      <c r="BH363" s="199">
        <f t="shared" si="37"/>
        <v>0</v>
      </c>
      <c r="BI363" s="199">
        <f t="shared" si="38"/>
        <v>0</v>
      </c>
      <c r="BJ363" s="24" t="s">
        <v>81</v>
      </c>
      <c r="BK363" s="199">
        <f t="shared" si="39"/>
        <v>0</v>
      </c>
      <c r="BL363" s="24" t="s">
        <v>252</v>
      </c>
      <c r="BM363" s="24" t="s">
        <v>552</v>
      </c>
    </row>
    <row r="364" spans="2:65" s="1" customFormat="1" ht="16.5" customHeight="1">
      <c r="B364" s="41"/>
      <c r="C364" s="244" t="s">
        <v>553</v>
      </c>
      <c r="D364" s="244" t="s">
        <v>221</v>
      </c>
      <c r="E364" s="245" t="s">
        <v>554</v>
      </c>
      <c r="F364" s="246" t="s">
        <v>555</v>
      </c>
      <c r="G364" s="247" t="s">
        <v>215</v>
      </c>
      <c r="H364" s="248">
        <v>72</v>
      </c>
      <c r="I364" s="249"/>
      <c r="J364" s="250">
        <f t="shared" si="30"/>
        <v>0</v>
      </c>
      <c r="K364" s="246" t="s">
        <v>147</v>
      </c>
      <c r="L364" s="251"/>
      <c r="M364" s="252" t="s">
        <v>21</v>
      </c>
      <c r="N364" s="253" t="s">
        <v>44</v>
      </c>
      <c r="O364" s="42"/>
      <c r="P364" s="197">
        <f t="shared" si="31"/>
        <v>0</v>
      </c>
      <c r="Q364" s="197">
        <v>8.0000000000000007E-5</v>
      </c>
      <c r="R364" s="197">
        <f t="shared" si="32"/>
        <v>5.7600000000000004E-3</v>
      </c>
      <c r="S364" s="197">
        <v>0</v>
      </c>
      <c r="T364" s="198">
        <f t="shared" si="33"/>
        <v>0</v>
      </c>
      <c r="AR364" s="24" t="s">
        <v>331</v>
      </c>
      <c r="AT364" s="24" t="s">
        <v>221</v>
      </c>
      <c r="AU364" s="24" t="s">
        <v>83</v>
      </c>
      <c r="AY364" s="24" t="s">
        <v>140</v>
      </c>
      <c r="BE364" s="199">
        <f t="shared" si="34"/>
        <v>0</v>
      </c>
      <c r="BF364" s="199">
        <f t="shared" si="35"/>
        <v>0</v>
      </c>
      <c r="BG364" s="199">
        <f t="shared" si="36"/>
        <v>0</v>
      </c>
      <c r="BH364" s="199">
        <f t="shared" si="37"/>
        <v>0</v>
      </c>
      <c r="BI364" s="199">
        <f t="shared" si="38"/>
        <v>0</v>
      </c>
      <c r="BJ364" s="24" t="s">
        <v>81</v>
      </c>
      <c r="BK364" s="199">
        <f t="shared" si="39"/>
        <v>0</v>
      </c>
      <c r="BL364" s="24" t="s">
        <v>252</v>
      </c>
      <c r="BM364" s="24" t="s">
        <v>556</v>
      </c>
    </row>
    <row r="365" spans="2:65" s="1" customFormat="1" ht="25.5" customHeight="1">
      <c r="B365" s="41"/>
      <c r="C365" s="188" t="s">
        <v>557</v>
      </c>
      <c r="D365" s="188" t="s">
        <v>143</v>
      </c>
      <c r="E365" s="189" t="s">
        <v>558</v>
      </c>
      <c r="F365" s="190" t="s">
        <v>559</v>
      </c>
      <c r="G365" s="191" t="s">
        <v>215</v>
      </c>
      <c r="H365" s="192">
        <v>67</v>
      </c>
      <c r="I365" s="193"/>
      <c r="J365" s="194">
        <f t="shared" si="30"/>
        <v>0</v>
      </c>
      <c r="K365" s="190" t="s">
        <v>147</v>
      </c>
      <c r="L365" s="61"/>
      <c r="M365" s="195" t="s">
        <v>21</v>
      </c>
      <c r="N365" s="196" t="s">
        <v>44</v>
      </c>
      <c r="O365" s="42"/>
      <c r="P365" s="197">
        <f t="shared" si="31"/>
        <v>0</v>
      </c>
      <c r="Q365" s="197">
        <v>0</v>
      </c>
      <c r="R365" s="197">
        <f t="shared" si="32"/>
        <v>0</v>
      </c>
      <c r="S365" s="197">
        <v>0</v>
      </c>
      <c r="T365" s="198">
        <f t="shared" si="33"/>
        <v>0</v>
      </c>
      <c r="AR365" s="24" t="s">
        <v>252</v>
      </c>
      <c r="AT365" s="24" t="s">
        <v>143</v>
      </c>
      <c r="AU365" s="24" t="s">
        <v>83</v>
      </c>
      <c r="AY365" s="24" t="s">
        <v>140</v>
      </c>
      <c r="BE365" s="199">
        <f t="shared" si="34"/>
        <v>0</v>
      </c>
      <c r="BF365" s="199">
        <f t="shared" si="35"/>
        <v>0</v>
      </c>
      <c r="BG365" s="199">
        <f t="shared" si="36"/>
        <v>0</v>
      </c>
      <c r="BH365" s="199">
        <f t="shared" si="37"/>
        <v>0</v>
      </c>
      <c r="BI365" s="199">
        <f t="shared" si="38"/>
        <v>0</v>
      </c>
      <c r="BJ365" s="24" t="s">
        <v>81</v>
      </c>
      <c r="BK365" s="199">
        <f t="shared" si="39"/>
        <v>0</v>
      </c>
      <c r="BL365" s="24" t="s">
        <v>252</v>
      </c>
      <c r="BM365" s="24" t="s">
        <v>560</v>
      </c>
    </row>
    <row r="366" spans="2:65" s="1" customFormat="1" ht="16.5" customHeight="1">
      <c r="B366" s="41"/>
      <c r="C366" s="244" t="s">
        <v>561</v>
      </c>
      <c r="D366" s="244" t="s">
        <v>221</v>
      </c>
      <c r="E366" s="245" t="s">
        <v>562</v>
      </c>
      <c r="F366" s="246" t="s">
        <v>563</v>
      </c>
      <c r="G366" s="247" t="s">
        <v>215</v>
      </c>
      <c r="H366" s="248">
        <v>67</v>
      </c>
      <c r="I366" s="249"/>
      <c r="J366" s="250">
        <f t="shared" si="30"/>
        <v>0</v>
      </c>
      <c r="K366" s="246" t="s">
        <v>147</v>
      </c>
      <c r="L366" s="251"/>
      <c r="M366" s="252" t="s">
        <v>21</v>
      </c>
      <c r="N366" s="253" t="s">
        <v>44</v>
      </c>
      <c r="O366" s="42"/>
      <c r="P366" s="197">
        <f t="shared" si="31"/>
        <v>0</v>
      </c>
      <c r="Q366" s="197">
        <v>1.2E-4</v>
      </c>
      <c r="R366" s="197">
        <f t="shared" si="32"/>
        <v>8.0400000000000003E-3</v>
      </c>
      <c r="S366" s="197">
        <v>0</v>
      </c>
      <c r="T366" s="198">
        <f t="shared" si="33"/>
        <v>0</v>
      </c>
      <c r="AR366" s="24" t="s">
        <v>331</v>
      </c>
      <c r="AT366" s="24" t="s">
        <v>221</v>
      </c>
      <c r="AU366" s="24" t="s">
        <v>83</v>
      </c>
      <c r="AY366" s="24" t="s">
        <v>140</v>
      </c>
      <c r="BE366" s="199">
        <f t="shared" si="34"/>
        <v>0</v>
      </c>
      <c r="BF366" s="199">
        <f t="shared" si="35"/>
        <v>0</v>
      </c>
      <c r="BG366" s="199">
        <f t="shared" si="36"/>
        <v>0</v>
      </c>
      <c r="BH366" s="199">
        <f t="shared" si="37"/>
        <v>0</v>
      </c>
      <c r="BI366" s="199">
        <f t="shared" si="38"/>
        <v>0</v>
      </c>
      <c r="BJ366" s="24" t="s">
        <v>81</v>
      </c>
      <c r="BK366" s="199">
        <f t="shared" si="39"/>
        <v>0</v>
      </c>
      <c r="BL366" s="24" t="s">
        <v>252</v>
      </c>
      <c r="BM366" s="24" t="s">
        <v>564</v>
      </c>
    </row>
    <row r="367" spans="2:65" s="1" customFormat="1" ht="25.5" customHeight="1">
      <c r="B367" s="41"/>
      <c r="C367" s="188" t="s">
        <v>565</v>
      </c>
      <c r="D367" s="188" t="s">
        <v>143</v>
      </c>
      <c r="E367" s="189" t="s">
        <v>566</v>
      </c>
      <c r="F367" s="190" t="s">
        <v>567</v>
      </c>
      <c r="G367" s="191" t="s">
        <v>215</v>
      </c>
      <c r="H367" s="192">
        <v>368</v>
      </c>
      <c r="I367" s="193"/>
      <c r="J367" s="194">
        <f t="shared" si="30"/>
        <v>0</v>
      </c>
      <c r="K367" s="190" t="s">
        <v>147</v>
      </c>
      <c r="L367" s="61"/>
      <c r="M367" s="195" t="s">
        <v>21</v>
      </c>
      <c r="N367" s="196" t="s">
        <v>44</v>
      </c>
      <c r="O367" s="42"/>
      <c r="P367" s="197">
        <f t="shared" si="31"/>
        <v>0</v>
      </c>
      <c r="Q367" s="197">
        <v>0</v>
      </c>
      <c r="R367" s="197">
        <f t="shared" si="32"/>
        <v>0</v>
      </c>
      <c r="S367" s="197">
        <v>0</v>
      </c>
      <c r="T367" s="198">
        <f t="shared" si="33"/>
        <v>0</v>
      </c>
      <c r="AR367" s="24" t="s">
        <v>252</v>
      </c>
      <c r="AT367" s="24" t="s">
        <v>143</v>
      </c>
      <c r="AU367" s="24" t="s">
        <v>83</v>
      </c>
      <c r="AY367" s="24" t="s">
        <v>140</v>
      </c>
      <c r="BE367" s="199">
        <f t="shared" si="34"/>
        <v>0</v>
      </c>
      <c r="BF367" s="199">
        <f t="shared" si="35"/>
        <v>0</v>
      </c>
      <c r="BG367" s="199">
        <f t="shared" si="36"/>
        <v>0</v>
      </c>
      <c r="BH367" s="199">
        <f t="shared" si="37"/>
        <v>0</v>
      </c>
      <c r="BI367" s="199">
        <f t="shared" si="38"/>
        <v>0</v>
      </c>
      <c r="BJ367" s="24" t="s">
        <v>81</v>
      </c>
      <c r="BK367" s="199">
        <f t="shared" si="39"/>
        <v>0</v>
      </c>
      <c r="BL367" s="24" t="s">
        <v>252</v>
      </c>
      <c r="BM367" s="24" t="s">
        <v>568</v>
      </c>
    </row>
    <row r="368" spans="2:65" s="1" customFormat="1" ht="16.5" customHeight="1">
      <c r="B368" s="41"/>
      <c r="C368" s="244" t="s">
        <v>569</v>
      </c>
      <c r="D368" s="244" t="s">
        <v>221</v>
      </c>
      <c r="E368" s="245" t="s">
        <v>570</v>
      </c>
      <c r="F368" s="246" t="s">
        <v>571</v>
      </c>
      <c r="G368" s="247" t="s">
        <v>215</v>
      </c>
      <c r="H368" s="248">
        <v>368</v>
      </c>
      <c r="I368" s="249"/>
      <c r="J368" s="250">
        <f t="shared" si="30"/>
        <v>0</v>
      </c>
      <c r="K368" s="246" t="s">
        <v>147</v>
      </c>
      <c r="L368" s="251"/>
      <c r="M368" s="252" t="s">
        <v>21</v>
      </c>
      <c r="N368" s="253" t="s">
        <v>44</v>
      </c>
      <c r="O368" s="42"/>
      <c r="P368" s="197">
        <f t="shared" si="31"/>
        <v>0</v>
      </c>
      <c r="Q368" s="197">
        <v>1.6000000000000001E-4</v>
      </c>
      <c r="R368" s="197">
        <f t="shared" si="32"/>
        <v>5.8880000000000002E-2</v>
      </c>
      <c r="S368" s="197">
        <v>0</v>
      </c>
      <c r="T368" s="198">
        <f t="shared" si="33"/>
        <v>0</v>
      </c>
      <c r="AR368" s="24" t="s">
        <v>331</v>
      </c>
      <c r="AT368" s="24" t="s">
        <v>221</v>
      </c>
      <c r="AU368" s="24" t="s">
        <v>83</v>
      </c>
      <c r="AY368" s="24" t="s">
        <v>140</v>
      </c>
      <c r="BE368" s="199">
        <f t="shared" si="34"/>
        <v>0</v>
      </c>
      <c r="BF368" s="199">
        <f t="shared" si="35"/>
        <v>0</v>
      </c>
      <c r="BG368" s="199">
        <f t="shared" si="36"/>
        <v>0</v>
      </c>
      <c r="BH368" s="199">
        <f t="shared" si="37"/>
        <v>0</v>
      </c>
      <c r="BI368" s="199">
        <f t="shared" si="38"/>
        <v>0</v>
      </c>
      <c r="BJ368" s="24" t="s">
        <v>81</v>
      </c>
      <c r="BK368" s="199">
        <f t="shared" si="39"/>
        <v>0</v>
      </c>
      <c r="BL368" s="24" t="s">
        <v>252</v>
      </c>
      <c r="BM368" s="24" t="s">
        <v>572</v>
      </c>
    </row>
    <row r="369" spans="2:65" s="1" customFormat="1" ht="25.5" customHeight="1">
      <c r="B369" s="41"/>
      <c r="C369" s="188" t="s">
        <v>573</v>
      </c>
      <c r="D369" s="188" t="s">
        <v>143</v>
      </c>
      <c r="E369" s="189" t="s">
        <v>574</v>
      </c>
      <c r="F369" s="190" t="s">
        <v>575</v>
      </c>
      <c r="G369" s="191" t="s">
        <v>215</v>
      </c>
      <c r="H369" s="192">
        <v>365</v>
      </c>
      <c r="I369" s="193"/>
      <c r="J369" s="194">
        <f t="shared" si="30"/>
        <v>0</v>
      </c>
      <c r="K369" s="190" t="s">
        <v>147</v>
      </c>
      <c r="L369" s="61"/>
      <c r="M369" s="195" t="s">
        <v>21</v>
      </c>
      <c r="N369" s="196" t="s">
        <v>44</v>
      </c>
      <c r="O369" s="42"/>
      <c r="P369" s="197">
        <f t="shared" si="31"/>
        <v>0</v>
      </c>
      <c r="Q369" s="197">
        <v>0</v>
      </c>
      <c r="R369" s="197">
        <f t="shared" si="32"/>
        <v>0</v>
      </c>
      <c r="S369" s="197">
        <v>0</v>
      </c>
      <c r="T369" s="198">
        <f t="shared" si="33"/>
        <v>0</v>
      </c>
      <c r="AR369" s="24" t="s">
        <v>252</v>
      </c>
      <c r="AT369" s="24" t="s">
        <v>143</v>
      </c>
      <c r="AU369" s="24" t="s">
        <v>83</v>
      </c>
      <c r="AY369" s="24" t="s">
        <v>140</v>
      </c>
      <c r="BE369" s="199">
        <f t="shared" si="34"/>
        <v>0</v>
      </c>
      <c r="BF369" s="199">
        <f t="shared" si="35"/>
        <v>0</v>
      </c>
      <c r="BG369" s="199">
        <f t="shared" si="36"/>
        <v>0</v>
      </c>
      <c r="BH369" s="199">
        <f t="shared" si="37"/>
        <v>0</v>
      </c>
      <c r="BI369" s="199">
        <f t="shared" si="38"/>
        <v>0</v>
      </c>
      <c r="BJ369" s="24" t="s">
        <v>81</v>
      </c>
      <c r="BK369" s="199">
        <f t="shared" si="39"/>
        <v>0</v>
      </c>
      <c r="BL369" s="24" t="s">
        <v>252</v>
      </c>
      <c r="BM369" s="24" t="s">
        <v>576</v>
      </c>
    </row>
    <row r="370" spans="2:65" s="1" customFormat="1" ht="16.5" customHeight="1">
      <c r="B370" s="41"/>
      <c r="C370" s="244" t="s">
        <v>577</v>
      </c>
      <c r="D370" s="244" t="s">
        <v>221</v>
      </c>
      <c r="E370" s="245" t="s">
        <v>578</v>
      </c>
      <c r="F370" s="246" t="s">
        <v>579</v>
      </c>
      <c r="G370" s="247" t="s">
        <v>215</v>
      </c>
      <c r="H370" s="248">
        <v>365</v>
      </c>
      <c r="I370" s="249"/>
      <c r="J370" s="250">
        <f t="shared" si="30"/>
        <v>0</v>
      </c>
      <c r="K370" s="246" t="s">
        <v>147</v>
      </c>
      <c r="L370" s="251"/>
      <c r="M370" s="252" t="s">
        <v>21</v>
      </c>
      <c r="N370" s="253" t="s">
        <v>44</v>
      </c>
      <c r="O370" s="42"/>
      <c r="P370" s="197">
        <f t="shared" si="31"/>
        <v>0</v>
      </c>
      <c r="Q370" s="197">
        <v>1.7000000000000001E-4</v>
      </c>
      <c r="R370" s="197">
        <f t="shared" si="32"/>
        <v>6.2050000000000008E-2</v>
      </c>
      <c r="S370" s="197">
        <v>0</v>
      </c>
      <c r="T370" s="198">
        <f t="shared" si="33"/>
        <v>0</v>
      </c>
      <c r="AR370" s="24" t="s">
        <v>331</v>
      </c>
      <c r="AT370" s="24" t="s">
        <v>221</v>
      </c>
      <c r="AU370" s="24" t="s">
        <v>83</v>
      </c>
      <c r="AY370" s="24" t="s">
        <v>140</v>
      </c>
      <c r="BE370" s="199">
        <f t="shared" si="34"/>
        <v>0</v>
      </c>
      <c r="BF370" s="199">
        <f t="shared" si="35"/>
        <v>0</v>
      </c>
      <c r="BG370" s="199">
        <f t="shared" si="36"/>
        <v>0</v>
      </c>
      <c r="BH370" s="199">
        <f t="shared" si="37"/>
        <v>0</v>
      </c>
      <c r="BI370" s="199">
        <f t="shared" si="38"/>
        <v>0</v>
      </c>
      <c r="BJ370" s="24" t="s">
        <v>81</v>
      </c>
      <c r="BK370" s="199">
        <f t="shared" si="39"/>
        <v>0</v>
      </c>
      <c r="BL370" s="24" t="s">
        <v>252</v>
      </c>
      <c r="BM370" s="24" t="s">
        <v>580</v>
      </c>
    </row>
    <row r="371" spans="2:65" s="1" customFormat="1" ht="25.5" customHeight="1">
      <c r="B371" s="41"/>
      <c r="C371" s="188" t="s">
        <v>581</v>
      </c>
      <c r="D371" s="188" t="s">
        <v>143</v>
      </c>
      <c r="E371" s="189" t="s">
        <v>582</v>
      </c>
      <c r="F371" s="190" t="s">
        <v>583</v>
      </c>
      <c r="G371" s="191" t="s">
        <v>215</v>
      </c>
      <c r="H371" s="192">
        <v>29</v>
      </c>
      <c r="I371" s="193"/>
      <c r="J371" s="194">
        <f t="shared" si="30"/>
        <v>0</v>
      </c>
      <c r="K371" s="190" t="s">
        <v>147</v>
      </c>
      <c r="L371" s="61"/>
      <c r="M371" s="195" t="s">
        <v>21</v>
      </c>
      <c r="N371" s="196" t="s">
        <v>44</v>
      </c>
      <c r="O371" s="42"/>
      <c r="P371" s="197">
        <f t="shared" si="31"/>
        <v>0</v>
      </c>
      <c r="Q371" s="197">
        <v>0</v>
      </c>
      <c r="R371" s="197">
        <f t="shared" si="32"/>
        <v>0</v>
      </c>
      <c r="S371" s="197">
        <v>0</v>
      </c>
      <c r="T371" s="198">
        <f t="shared" si="33"/>
        <v>0</v>
      </c>
      <c r="AR371" s="24" t="s">
        <v>252</v>
      </c>
      <c r="AT371" s="24" t="s">
        <v>143</v>
      </c>
      <c r="AU371" s="24" t="s">
        <v>83</v>
      </c>
      <c r="AY371" s="24" t="s">
        <v>140</v>
      </c>
      <c r="BE371" s="199">
        <f t="shared" si="34"/>
        <v>0</v>
      </c>
      <c r="BF371" s="199">
        <f t="shared" si="35"/>
        <v>0</v>
      </c>
      <c r="BG371" s="199">
        <f t="shared" si="36"/>
        <v>0</v>
      </c>
      <c r="BH371" s="199">
        <f t="shared" si="37"/>
        <v>0</v>
      </c>
      <c r="BI371" s="199">
        <f t="shared" si="38"/>
        <v>0</v>
      </c>
      <c r="BJ371" s="24" t="s">
        <v>81</v>
      </c>
      <c r="BK371" s="199">
        <f t="shared" si="39"/>
        <v>0</v>
      </c>
      <c r="BL371" s="24" t="s">
        <v>252</v>
      </c>
      <c r="BM371" s="24" t="s">
        <v>584</v>
      </c>
    </row>
    <row r="372" spans="2:65" s="1" customFormat="1" ht="16.5" customHeight="1">
      <c r="B372" s="41"/>
      <c r="C372" s="244" t="s">
        <v>585</v>
      </c>
      <c r="D372" s="244" t="s">
        <v>221</v>
      </c>
      <c r="E372" s="245" t="s">
        <v>586</v>
      </c>
      <c r="F372" s="246" t="s">
        <v>587</v>
      </c>
      <c r="G372" s="247" t="s">
        <v>215</v>
      </c>
      <c r="H372" s="248">
        <v>29</v>
      </c>
      <c r="I372" s="249"/>
      <c r="J372" s="250">
        <f t="shared" si="30"/>
        <v>0</v>
      </c>
      <c r="K372" s="246" t="s">
        <v>147</v>
      </c>
      <c r="L372" s="251"/>
      <c r="M372" s="252" t="s">
        <v>21</v>
      </c>
      <c r="N372" s="253" t="s">
        <v>44</v>
      </c>
      <c r="O372" s="42"/>
      <c r="P372" s="197">
        <f t="shared" si="31"/>
        <v>0</v>
      </c>
      <c r="Q372" s="197">
        <v>5.2999999999999998E-4</v>
      </c>
      <c r="R372" s="197">
        <f t="shared" si="32"/>
        <v>1.537E-2</v>
      </c>
      <c r="S372" s="197">
        <v>0</v>
      </c>
      <c r="T372" s="198">
        <f t="shared" si="33"/>
        <v>0</v>
      </c>
      <c r="AR372" s="24" t="s">
        <v>331</v>
      </c>
      <c r="AT372" s="24" t="s">
        <v>221</v>
      </c>
      <c r="AU372" s="24" t="s">
        <v>83</v>
      </c>
      <c r="AY372" s="24" t="s">
        <v>140</v>
      </c>
      <c r="BE372" s="199">
        <f t="shared" si="34"/>
        <v>0</v>
      </c>
      <c r="BF372" s="199">
        <f t="shared" si="35"/>
        <v>0</v>
      </c>
      <c r="BG372" s="199">
        <f t="shared" si="36"/>
        <v>0</v>
      </c>
      <c r="BH372" s="199">
        <f t="shared" si="37"/>
        <v>0</v>
      </c>
      <c r="BI372" s="199">
        <f t="shared" si="38"/>
        <v>0</v>
      </c>
      <c r="BJ372" s="24" t="s">
        <v>81</v>
      </c>
      <c r="BK372" s="199">
        <f t="shared" si="39"/>
        <v>0</v>
      </c>
      <c r="BL372" s="24" t="s">
        <v>252</v>
      </c>
      <c r="BM372" s="24" t="s">
        <v>588</v>
      </c>
    </row>
    <row r="373" spans="2:65" s="1" customFormat="1" ht="25.5" customHeight="1">
      <c r="B373" s="41"/>
      <c r="C373" s="188" t="s">
        <v>589</v>
      </c>
      <c r="D373" s="188" t="s">
        <v>143</v>
      </c>
      <c r="E373" s="189" t="s">
        <v>590</v>
      </c>
      <c r="F373" s="190" t="s">
        <v>591</v>
      </c>
      <c r="G373" s="191" t="s">
        <v>146</v>
      </c>
      <c r="H373" s="192">
        <v>106</v>
      </c>
      <c r="I373" s="193"/>
      <c r="J373" s="194">
        <f t="shared" si="30"/>
        <v>0</v>
      </c>
      <c r="K373" s="190" t="s">
        <v>147</v>
      </c>
      <c r="L373" s="61"/>
      <c r="M373" s="195" t="s">
        <v>21</v>
      </c>
      <c r="N373" s="196" t="s">
        <v>44</v>
      </c>
      <c r="O373" s="42"/>
      <c r="P373" s="197">
        <f t="shared" si="31"/>
        <v>0</v>
      </c>
      <c r="Q373" s="197">
        <v>0</v>
      </c>
      <c r="R373" s="197">
        <f t="shared" si="32"/>
        <v>0</v>
      </c>
      <c r="S373" s="197">
        <v>0</v>
      </c>
      <c r="T373" s="198">
        <f t="shared" si="33"/>
        <v>0</v>
      </c>
      <c r="AR373" s="24" t="s">
        <v>252</v>
      </c>
      <c r="AT373" s="24" t="s">
        <v>143</v>
      </c>
      <c r="AU373" s="24" t="s">
        <v>83</v>
      </c>
      <c r="AY373" s="24" t="s">
        <v>140</v>
      </c>
      <c r="BE373" s="199">
        <f t="shared" si="34"/>
        <v>0</v>
      </c>
      <c r="BF373" s="199">
        <f t="shared" si="35"/>
        <v>0</v>
      </c>
      <c r="BG373" s="199">
        <f t="shared" si="36"/>
        <v>0</v>
      </c>
      <c r="BH373" s="199">
        <f t="shared" si="37"/>
        <v>0</v>
      </c>
      <c r="BI373" s="199">
        <f t="shared" si="38"/>
        <v>0</v>
      </c>
      <c r="BJ373" s="24" t="s">
        <v>81</v>
      </c>
      <c r="BK373" s="199">
        <f t="shared" si="39"/>
        <v>0</v>
      </c>
      <c r="BL373" s="24" t="s">
        <v>252</v>
      </c>
      <c r="BM373" s="24" t="s">
        <v>592</v>
      </c>
    </row>
    <row r="374" spans="2:65" s="1" customFormat="1" ht="25.5" customHeight="1">
      <c r="B374" s="41"/>
      <c r="C374" s="188" t="s">
        <v>593</v>
      </c>
      <c r="D374" s="188" t="s">
        <v>143</v>
      </c>
      <c r="E374" s="189" t="s">
        <v>594</v>
      </c>
      <c r="F374" s="190" t="s">
        <v>595</v>
      </c>
      <c r="G374" s="191" t="s">
        <v>146</v>
      </c>
      <c r="H374" s="192">
        <v>54</v>
      </c>
      <c r="I374" s="193"/>
      <c r="J374" s="194">
        <f t="shared" si="30"/>
        <v>0</v>
      </c>
      <c r="K374" s="190" t="s">
        <v>147</v>
      </c>
      <c r="L374" s="61"/>
      <c r="M374" s="195" t="s">
        <v>21</v>
      </c>
      <c r="N374" s="196" t="s">
        <v>44</v>
      </c>
      <c r="O374" s="42"/>
      <c r="P374" s="197">
        <f t="shared" si="31"/>
        <v>0</v>
      </c>
      <c r="Q374" s="197">
        <v>0</v>
      </c>
      <c r="R374" s="197">
        <f t="shared" si="32"/>
        <v>0</v>
      </c>
      <c r="S374" s="197">
        <v>0</v>
      </c>
      <c r="T374" s="198">
        <f t="shared" si="33"/>
        <v>0</v>
      </c>
      <c r="AR374" s="24" t="s">
        <v>252</v>
      </c>
      <c r="AT374" s="24" t="s">
        <v>143</v>
      </c>
      <c r="AU374" s="24" t="s">
        <v>83</v>
      </c>
      <c r="AY374" s="24" t="s">
        <v>140</v>
      </c>
      <c r="BE374" s="199">
        <f t="shared" si="34"/>
        <v>0</v>
      </c>
      <c r="BF374" s="199">
        <f t="shared" si="35"/>
        <v>0</v>
      </c>
      <c r="BG374" s="199">
        <f t="shared" si="36"/>
        <v>0</v>
      </c>
      <c r="BH374" s="199">
        <f t="shared" si="37"/>
        <v>0</v>
      </c>
      <c r="BI374" s="199">
        <f t="shared" si="38"/>
        <v>0</v>
      </c>
      <c r="BJ374" s="24" t="s">
        <v>81</v>
      </c>
      <c r="BK374" s="199">
        <f t="shared" si="39"/>
        <v>0</v>
      </c>
      <c r="BL374" s="24" t="s">
        <v>252</v>
      </c>
      <c r="BM374" s="24" t="s">
        <v>596</v>
      </c>
    </row>
    <row r="375" spans="2:65" s="1" customFormat="1" ht="25.5" customHeight="1">
      <c r="B375" s="41"/>
      <c r="C375" s="188" t="s">
        <v>597</v>
      </c>
      <c r="D375" s="188" t="s">
        <v>143</v>
      </c>
      <c r="E375" s="189" t="s">
        <v>598</v>
      </c>
      <c r="F375" s="190" t="s">
        <v>599</v>
      </c>
      <c r="G375" s="191" t="s">
        <v>146</v>
      </c>
      <c r="H375" s="192">
        <v>22</v>
      </c>
      <c r="I375" s="193"/>
      <c r="J375" s="194">
        <f t="shared" si="30"/>
        <v>0</v>
      </c>
      <c r="K375" s="190" t="s">
        <v>147</v>
      </c>
      <c r="L375" s="61"/>
      <c r="M375" s="195" t="s">
        <v>21</v>
      </c>
      <c r="N375" s="196" t="s">
        <v>44</v>
      </c>
      <c r="O375" s="42"/>
      <c r="P375" s="197">
        <f t="shared" si="31"/>
        <v>0</v>
      </c>
      <c r="Q375" s="197">
        <v>0</v>
      </c>
      <c r="R375" s="197">
        <f t="shared" si="32"/>
        <v>0</v>
      </c>
      <c r="S375" s="197">
        <v>0</v>
      </c>
      <c r="T375" s="198">
        <f t="shared" si="33"/>
        <v>0</v>
      </c>
      <c r="AR375" s="24" t="s">
        <v>252</v>
      </c>
      <c r="AT375" s="24" t="s">
        <v>143</v>
      </c>
      <c r="AU375" s="24" t="s">
        <v>83</v>
      </c>
      <c r="AY375" s="24" t="s">
        <v>140</v>
      </c>
      <c r="BE375" s="199">
        <f t="shared" si="34"/>
        <v>0</v>
      </c>
      <c r="BF375" s="199">
        <f t="shared" si="35"/>
        <v>0</v>
      </c>
      <c r="BG375" s="199">
        <f t="shared" si="36"/>
        <v>0</v>
      </c>
      <c r="BH375" s="199">
        <f t="shared" si="37"/>
        <v>0</v>
      </c>
      <c r="BI375" s="199">
        <f t="shared" si="38"/>
        <v>0</v>
      </c>
      <c r="BJ375" s="24" t="s">
        <v>81</v>
      </c>
      <c r="BK375" s="199">
        <f t="shared" si="39"/>
        <v>0</v>
      </c>
      <c r="BL375" s="24" t="s">
        <v>252</v>
      </c>
      <c r="BM375" s="24" t="s">
        <v>600</v>
      </c>
    </row>
    <row r="376" spans="2:65" s="1" customFormat="1" ht="25.5" customHeight="1">
      <c r="B376" s="41"/>
      <c r="C376" s="188" t="s">
        <v>601</v>
      </c>
      <c r="D376" s="188" t="s">
        <v>143</v>
      </c>
      <c r="E376" s="189" t="s">
        <v>602</v>
      </c>
      <c r="F376" s="190" t="s">
        <v>603</v>
      </c>
      <c r="G376" s="191" t="s">
        <v>146</v>
      </c>
      <c r="H376" s="192">
        <v>8</v>
      </c>
      <c r="I376" s="193"/>
      <c r="J376" s="194">
        <f t="shared" si="30"/>
        <v>0</v>
      </c>
      <c r="K376" s="190" t="s">
        <v>147</v>
      </c>
      <c r="L376" s="61"/>
      <c r="M376" s="195" t="s">
        <v>21</v>
      </c>
      <c r="N376" s="196" t="s">
        <v>44</v>
      </c>
      <c r="O376" s="42"/>
      <c r="P376" s="197">
        <f t="shared" si="31"/>
        <v>0</v>
      </c>
      <c r="Q376" s="197">
        <v>0</v>
      </c>
      <c r="R376" s="197">
        <f t="shared" si="32"/>
        <v>0</v>
      </c>
      <c r="S376" s="197">
        <v>0</v>
      </c>
      <c r="T376" s="198">
        <f t="shared" si="33"/>
        <v>0</v>
      </c>
      <c r="AR376" s="24" t="s">
        <v>252</v>
      </c>
      <c r="AT376" s="24" t="s">
        <v>143</v>
      </c>
      <c r="AU376" s="24" t="s">
        <v>83</v>
      </c>
      <c r="AY376" s="24" t="s">
        <v>140</v>
      </c>
      <c r="BE376" s="199">
        <f t="shared" si="34"/>
        <v>0</v>
      </c>
      <c r="BF376" s="199">
        <f t="shared" si="35"/>
        <v>0</v>
      </c>
      <c r="BG376" s="199">
        <f t="shared" si="36"/>
        <v>0</v>
      </c>
      <c r="BH376" s="199">
        <f t="shared" si="37"/>
        <v>0</v>
      </c>
      <c r="BI376" s="199">
        <f t="shared" si="38"/>
        <v>0</v>
      </c>
      <c r="BJ376" s="24" t="s">
        <v>81</v>
      </c>
      <c r="BK376" s="199">
        <f t="shared" si="39"/>
        <v>0</v>
      </c>
      <c r="BL376" s="24" t="s">
        <v>252</v>
      </c>
      <c r="BM376" s="24" t="s">
        <v>604</v>
      </c>
    </row>
    <row r="377" spans="2:65" s="1" customFormat="1" ht="25.5" customHeight="1">
      <c r="B377" s="41"/>
      <c r="C377" s="188" t="s">
        <v>605</v>
      </c>
      <c r="D377" s="188" t="s">
        <v>143</v>
      </c>
      <c r="E377" s="189" t="s">
        <v>606</v>
      </c>
      <c r="F377" s="190" t="s">
        <v>607</v>
      </c>
      <c r="G377" s="191" t="s">
        <v>146</v>
      </c>
      <c r="H377" s="192">
        <v>4</v>
      </c>
      <c r="I377" s="193"/>
      <c r="J377" s="194">
        <f t="shared" si="30"/>
        <v>0</v>
      </c>
      <c r="K377" s="190" t="s">
        <v>147</v>
      </c>
      <c r="L377" s="61"/>
      <c r="M377" s="195" t="s">
        <v>21</v>
      </c>
      <c r="N377" s="196" t="s">
        <v>44</v>
      </c>
      <c r="O377" s="42"/>
      <c r="P377" s="197">
        <f t="shared" si="31"/>
        <v>0</v>
      </c>
      <c r="Q377" s="197">
        <v>0</v>
      </c>
      <c r="R377" s="197">
        <f t="shared" si="32"/>
        <v>0</v>
      </c>
      <c r="S377" s="197">
        <v>0</v>
      </c>
      <c r="T377" s="198">
        <f t="shared" si="33"/>
        <v>0</v>
      </c>
      <c r="AR377" s="24" t="s">
        <v>252</v>
      </c>
      <c r="AT377" s="24" t="s">
        <v>143</v>
      </c>
      <c r="AU377" s="24" t="s">
        <v>83</v>
      </c>
      <c r="AY377" s="24" t="s">
        <v>140</v>
      </c>
      <c r="BE377" s="199">
        <f t="shared" si="34"/>
        <v>0</v>
      </c>
      <c r="BF377" s="199">
        <f t="shared" si="35"/>
        <v>0</v>
      </c>
      <c r="BG377" s="199">
        <f t="shared" si="36"/>
        <v>0</v>
      </c>
      <c r="BH377" s="199">
        <f t="shared" si="37"/>
        <v>0</v>
      </c>
      <c r="BI377" s="199">
        <f t="shared" si="38"/>
        <v>0</v>
      </c>
      <c r="BJ377" s="24" t="s">
        <v>81</v>
      </c>
      <c r="BK377" s="199">
        <f t="shared" si="39"/>
        <v>0</v>
      </c>
      <c r="BL377" s="24" t="s">
        <v>252</v>
      </c>
      <c r="BM377" s="24" t="s">
        <v>608</v>
      </c>
    </row>
    <row r="378" spans="2:65" s="1" customFormat="1" ht="25.5" customHeight="1">
      <c r="B378" s="41"/>
      <c r="C378" s="188" t="s">
        <v>609</v>
      </c>
      <c r="D378" s="188" t="s">
        <v>143</v>
      </c>
      <c r="E378" s="189" t="s">
        <v>610</v>
      </c>
      <c r="F378" s="190" t="s">
        <v>611</v>
      </c>
      <c r="G378" s="191" t="s">
        <v>146</v>
      </c>
      <c r="H378" s="192">
        <v>2</v>
      </c>
      <c r="I378" s="193"/>
      <c r="J378" s="194">
        <f t="shared" si="30"/>
        <v>0</v>
      </c>
      <c r="K378" s="190" t="s">
        <v>147</v>
      </c>
      <c r="L378" s="61"/>
      <c r="M378" s="195" t="s">
        <v>21</v>
      </c>
      <c r="N378" s="196" t="s">
        <v>44</v>
      </c>
      <c r="O378" s="42"/>
      <c r="P378" s="197">
        <f t="shared" si="31"/>
        <v>0</v>
      </c>
      <c r="Q378" s="197">
        <v>0</v>
      </c>
      <c r="R378" s="197">
        <f t="shared" si="32"/>
        <v>0</v>
      </c>
      <c r="S378" s="197">
        <v>0</v>
      </c>
      <c r="T378" s="198">
        <f t="shared" si="33"/>
        <v>0</v>
      </c>
      <c r="AR378" s="24" t="s">
        <v>252</v>
      </c>
      <c r="AT378" s="24" t="s">
        <v>143</v>
      </c>
      <c r="AU378" s="24" t="s">
        <v>83</v>
      </c>
      <c r="AY378" s="24" t="s">
        <v>140</v>
      </c>
      <c r="BE378" s="199">
        <f t="shared" si="34"/>
        <v>0</v>
      </c>
      <c r="BF378" s="199">
        <f t="shared" si="35"/>
        <v>0</v>
      </c>
      <c r="BG378" s="199">
        <f t="shared" si="36"/>
        <v>0</v>
      </c>
      <c r="BH378" s="199">
        <f t="shared" si="37"/>
        <v>0</v>
      </c>
      <c r="BI378" s="199">
        <f t="shared" si="38"/>
        <v>0</v>
      </c>
      <c r="BJ378" s="24" t="s">
        <v>81</v>
      </c>
      <c r="BK378" s="199">
        <f t="shared" si="39"/>
        <v>0</v>
      </c>
      <c r="BL378" s="24" t="s">
        <v>252</v>
      </c>
      <c r="BM378" s="24" t="s">
        <v>612</v>
      </c>
    </row>
    <row r="379" spans="2:65" s="1" customFormat="1" ht="16.5" customHeight="1">
      <c r="B379" s="41"/>
      <c r="C379" s="244" t="s">
        <v>613</v>
      </c>
      <c r="D379" s="244" t="s">
        <v>221</v>
      </c>
      <c r="E379" s="245" t="s">
        <v>614</v>
      </c>
      <c r="F379" s="246" t="s">
        <v>615</v>
      </c>
      <c r="G379" s="247" t="s">
        <v>146</v>
      </c>
      <c r="H379" s="248">
        <v>1</v>
      </c>
      <c r="I379" s="249"/>
      <c r="J379" s="250">
        <f t="shared" si="30"/>
        <v>0</v>
      </c>
      <c r="K379" s="246" t="s">
        <v>21</v>
      </c>
      <c r="L379" s="251"/>
      <c r="M379" s="252" t="s">
        <v>21</v>
      </c>
      <c r="N379" s="253" t="s">
        <v>44</v>
      </c>
      <c r="O379" s="42"/>
      <c r="P379" s="197">
        <f t="shared" si="31"/>
        <v>0</v>
      </c>
      <c r="Q379" s="197">
        <v>2.5200000000000001E-3</v>
      </c>
      <c r="R379" s="197">
        <f t="shared" si="32"/>
        <v>2.5200000000000001E-3</v>
      </c>
      <c r="S379" s="197">
        <v>0</v>
      </c>
      <c r="T379" s="198">
        <f t="shared" si="33"/>
        <v>0</v>
      </c>
      <c r="AR379" s="24" t="s">
        <v>331</v>
      </c>
      <c r="AT379" s="24" t="s">
        <v>221</v>
      </c>
      <c r="AU379" s="24" t="s">
        <v>83</v>
      </c>
      <c r="AY379" s="24" t="s">
        <v>140</v>
      </c>
      <c r="BE379" s="199">
        <f t="shared" si="34"/>
        <v>0</v>
      </c>
      <c r="BF379" s="199">
        <f t="shared" si="35"/>
        <v>0</v>
      </c>
      <c r="BG379" s="199">
        <f t="shared" si="36"/>
        <v>0</v>
      </c>
      <c r="BH379" s="199">
        <f t="shared" si="37"/>
        <v>0</v>
      </c>
      <c r="BI379" s="199">
        <f t="shared" si="38"/>
        <v>0</v>
      </c>
      <c r="BJ379" s="24" t="s">
        <v>81</v>
      </c>
      <c r="BK379" s="199">
        <f t="shared" si="39"/>
        <v>0</v>
      </c>
      <c r="BL379" s="24" t="s">
        <v>252</v>
      </c>
      <c r="BM379" s="24" t="s">
        <v>616</v>
      </c>
    </row>
    <row r="380" spans="2:65" s="1" customFormat="1" ht="16.5" customHeight="1">
      <c r="B380" s="41"/>
      <c r="C380" s="244" t="s">
        <v>617</v>
      </c>
      <c r="D380" s="244" t="s">
        <v>221</v>
      </c>
      <c r="E380" s="245" t="s">
        <v>618</v>
      </c>
      <c r="F380" s="246" t="s">
        <v>619</v>
      </c>
      <c r="G380" s="247" t="s">
        <v>146</v>
      </c>
      <c r="H380" s="248">
        <v>1</v>
      </c>
      <c r="I380" s="249"/>
      <c r="J380" s="250">
        <f t="shared" si="30"/>
        <v>0</v>
      </c>
      <c r="K380" s="246" t="s">
        <v>21</v>
      </c>
      <c r="L380" s="251"/>
      <c r="M380" s="252" t="s">
        <v>21</v>
      </c>
      <c r="N380" s="253" t="s">
        <v>44</v>
      </c>
      <c r="O380" s="42"/>
      <c r="P380" s="197">
        <f t="shared" si="31"/>
        <v>0</v>
      </c>
      <c r="Q380" s="197">
        <v>2.5200000000000001E-3</v>
      </c>
      <c r="R380" s="197">
        <f t="shared" si="32"/>
        <v>2.5200000000000001E-3</v>
      </c>
      <c r="S380" s="197">
        <v>0</v>
      </c>
      <c r="T380" s="198">
        <f t="shared" si="33"/>
        <v>0</v>
      </c>
      <c r="AR380" s="24" t="s">
        <v>331</v>
      </c>
      <c r="AT380" s="24" t="s">
        <v>221</v>
      </c>
      <c r="AU380" s="24" t="s">
        <v>83</v>
      </c>
      <c r="AY380" s="24" t="s">
        <v>140</v>
      </c>
      <c r="BE380" s="199">
        <f t="shared" si="34"/>
        <v>0</v>
      </c>
      <c r="BF380" s="199">
        <f t="shared" si="35"/>
        <v>0</v>
      </c>
      <c r="BG380" s="199">
        <f t="shared" si="36"/>
        <v>0</v>
      </c>
      <c r="BH380" s="199">
        <f t="shared" si="37"/>
        <v>0</v>
      </c>
      <c r="BI380" s="199">
        <f t="shared" si="38"/>
        <v>0</v>
      </c>
      <c r="BJ380" s="24" t="s">
        <v>81</v>
      </c>
      <c r="BK380" s="199">
        <f t="shared" si="39"/>
        <v>0</v>
      </c>
      <c r="BL380" s="24" t="s">
        <v>252</v>
      </c>
      <c r="BM380" s="24" t="s">
        <v>620</v>
      </c>
    </row>
    <row r="381" spans="2:65" s="1" customFormat="1" ht="16.5" customHeight="1">
      <c r="B381" s="41"/>
      <c r="C381" s="188" t="s">
        <v>621</v>
      </c>
      <c r="D381" s="188" t="s">
        <v>143</v>
      </c>
      <c r="E381" s="189" t="s">
        <v>622</v>
      </c>
      <c r="F381" s="190" t="s">
        <v>623</v>
      </c>
      <c r="G381" s="191" t="s">
        <v>146</v>
      </c>
      <c r="H381" s="192">
        <v>1</v>
      </c>
      <c r="I381" s="193"/>
      <c r="J381" s="194">
        <f t="shared" si="30"/>
        <v>0</v>
      </c>
      <c r="K381" s="190" t="s">
        <v>21</v>
      </c>
      <c r="L381" s="61"/>
      <c r="M381" s="195" t="s">
        <v>21</v>
      </c>
      <c r="N381" s="196" t="s">
        <v>44</v>
      </c>
      <c r="O381" s="42"/>
      <c r="P381" s="197">
        <f t="shared" si="31"/>
        <v>0</v>
      </c>
      <c r="Q381" s="197">
        <v>0</v>
      </c>
      <c r="R381" s="197">
        <f t="shared" si="32"/>
        <v>0</v>
      </c>
      <c r="S381" s="197">
        <v>0</v>
      </c>
      <c r="T381" s="198">
        <f t="shared" si="33"/>
        <v>0</v>
      </c>
      <c r="AR381" s="24" t="s">
        <v>252</v>
      </c>
      <c r="AT381" s="24" t="s">
        <v>143</v>
      </c>
      <c r="AU381" s="24" t="s">
        <v>83</v>
      </c>
      <c r="AY381" s="24" t="s">
        <v>140</v>
      </c>
      <c r="BE381" s="199">
        <f t="shared" si="34"/>
        <v>0</v>
      </c>
      <c r="BF381" s="199">
        <f t="shared" si="35"/>
        <v>0</v>
      </c>
      <c r="BG381" s="199">
        <f t="shared" si="36"/>
        <v>0</v>
      </c>
      <c r="BH381" s="199">
        <f t="shared" si="37"/>
        <v>0</v>
      </c>
      <c r="BI381" s="199">
        <f t="shared" si="38"/>
        <v>0</v>
      </c>
      <c r="BJ381" s="24" t="s">
        <v>81</v>
      </c>
      <c r="BK381" s="199">
        <f t="shared" si="39"/>
        <v>0</v>
      </c>
      <c r="BL381" s="24" t="s">
        <v>252</v>
      </c>
      <c r="BM381" s="24" t="s">
        <v>624</v>
      </c>
    </row>
    <row r="382" spans="2:65" s="1" customFormat="1" ht="25.5" customHeight="1">
      <c r="B382" s="41"/>
      <c r="C382" s="188" t="s">
        <v>625</v>
      </c>
      <c r="D382" s="188" t="s">
        <v>143</v>
      </c>
      <c r="E382" s="189" t="s">
        <v>626</v>
      </c>
      <c r="F382" s="190" t="s">
        <v>627</v>
      </c>
      <c r="G382" s="191" t="s">
        <v>146</v>
      </c>
      <c r="H382" s="192">
        <v>2</v>
      </c>
      <c r="I382" s="193"/>
      <c r="J382" s="194">
        <f t="shared" si="30"/>
        <v>0</v>
      </c>
      <c r="K382" s="190" t="s">
        <v>147</v>
      </c>
      <c r="L382" s="61"/>
      <c r="M382" s="195" t="s">
        <v>21</v>
      </c>
      <c r="N382" s="196" t="s">
        <v>44</v>
      </c>
      <c r="O382" s="42"/>
      <c r="P382" s="197">
        <f t="shared" si="31"/>
        <v>0</v>
      </c>
      <c r="Q382" s="197">
        <v>0</v>
      </c>
      <c r="R382" s="197">
        <f t="shared" si="32"/>
        <v>0</v>
      </c>
      <c r="S382" s="197">
        <v>0</v>
      </c>
      <c r="T382" s="198">
        <f t="shared" si="33"/>
        <v>0</v>
      </c>
      <c r="AR382" s="24" t="s">
        <v>252</v>
      </c>
      <c r="AT382" s="24" t="s">
        <v>143</v>
      </c>
      <c r="AU382" s="24" t="s">
        <v>83</v>
      </c>
      <c r="AY382" s="24" t="s">
        <v>140</v>
      </c>
      <c r="BE382" s="199">
        <f t="shared" si="34"/>
        <v>0</v>
      </c>
      <c r="BF382" s="199">
        <f t="shared" si="35"/>
        <v>0</v>
      </c>
      <c r="BG382" s="199">
        <f t="shared" si="36"/>
        <v>0</v>
      </c>
      <c r="BH382" s="199">
        <f t="shared" si="37"/>
        <v>0</v>
      </c>
      <c r="BI382" s="199">
        <f t="shared" si="38"/>
        <v>0</v>
      </c>
      <c r="BJ382" s="24" t="s">
        <v>81</v>
      </c>
      <c r="BK382" s="199">
        <f t="shared" si="39"/>
        <v>0</v>
      </c>
      <c r="BL382" s="24" t="s">
        <v>252</v>
      </c>
      <c r="BM382" s="24" t="s">
        <v>628</v>
      </c>
    </row>
    <row r="383" spans="2:65" s="1" customFormat="1" ht="16.5" customHeight="1">
      <c r="B383" s="41"/>
      <c r="C383" s="244" t="s">
        <v>629</v>
      </c>
      <c r="D383" s="244" t="s">
        <v>221</v>
      </c>
      <c r="E383" s="245" t="s">
        <v>630</v>
      </c>
      <c r="F383" s="246" t="s">
        <v>631</v>
      </c>
      <c r="G383" s="247" t="s">
        <v>146</v>
      </c>
      <c r="H383" s="248">
        <v>2</v>
      </c>
      <c r="I383" s="249"/>
      <c r="J383" s="250">
        <f t="shared" ref="J383:J414" si="40">ROUND(I383*H383,2)</f>
        <v>0</v>
      </c>
      <c r="K383" s="246" t="s">
        <v>21</v>
      </c>
      <c r="L383" s="251"/>
      <c r="M383" s="252" t="s">
        <v>21</v>
      </c>
      <c r="N383" s="253" t="s">
        <v>44</v>
      </c>
      <c r="O383" s="42"/>
      <c r="P383" s="197">
        <f t="shared" ref="P383:P414" si="41">O383*H383</f>
        <v>0</v>
      </c>
      <c r="Q383" s="197">
        <v>2.4000000000000001E-4</v>
      </c>
      <c r="R383" s="197">
        <f t="shared" ref="R383:R414" si="42">Q383*H383</f>
        <v>4.8000000000000001E-4</v>
      </c>
      <c r="S383" s="197">
        <v>0</v>
      </c>
      <c r="T383" s="198">
        <f t="shared" ref="T383:T414" si="43">S383*H383</f>
        <v>0</v>
      </c>
      <c r="AR383" s="24" t="s">
        <v>331</v>
      </c>
      <c r="AT383" s="24" t="s">
        <v>221</v>
      </c>
      <c r="AU383" s="24" t="s">
        <v>83</v>
      </c>
      <c r="AY383" s="24" t="s">
        <v>140</v>
      </c>
      <c r="BE383" s="199">
        <f t="shared" ref="BE383:BE417" si="44">IF(N383="základní",J383,0)</f>
        <v>0</v>
      </c>
      <c r="BF383" s="199">
        <f t="shared" ref="BF383:BF417" si="45">IF(N383="snížená",J383,0)</f>
        <v>0</v>
      </c>
      <c r="BG383" s="199">
        <f t="shared" ref="BG383:BG417" si="46">IF(N383="zákl. přenesená",J383,0)</f>
        <v>0</v>
      </c>
      <c r="BH383" s="199">
        <f t="shared" ref="BH383:BH417" si="47">IF(N383="sníž. přenesená",J383,0)</f>
        <v>0</v>
      </c>
      <c r="BI383" s="199">
        <f t="shared" ref="BI383:BI417" si="48">IF(N383="nulová",J383,0)</f>
        <v>0</v>
      </c>
      <c r="BJ383" s="24" t="s">
        <v>81</v>
      </c>
      <c r="BK383" s="199">
        <f t="shared" ref="BK383:BK417" si="49">ROUND(I383*H383,2)</f>
        <v>0</v>
      </c>
      <c r="BL383" s="24" t="s">
        <v>252</v>
      </c>
      <c r="BM383" s="24" t="s">
        <v>632</v>
      </c>
    </row>
    <row r="384" spans="2:65" s="1" customFormat="1" ht="16.5" customHeight="1">
      <c r="B384" s="41"/>
      <c r="C384" s="244" t="s">
        <v>633</v>
      </c>
      <c r="D384" s="244" t="s">
        <v>221</v>
      </c>
      <c r="E384" s="245" t="s">
        <v>634</v>
      </c>
      <c r="F384" s="246" t="s">
        <v>635</v>
      </c>
      <c r="G384" s="247" t="s">
        <v>146</v>
      </c>
      <c r="H384" s="248">
        <v>2</v>
      </c>
      <c r="I384" s="249"/>
      <c r="J384" s="250">
        <f t="shared" si="40"/>
        <v>0</v>
      </c>
      <c r="K384" s="246" t="s">
        <v>21</v>
      </c>
      <c r="L384" s="251"/>
      <c r="M384" s="252" t="s">
        <v>21</v>
      </c>
      <c r="N384" s="253" t="s">
        <v>44</v>
      </c>
      <c r="O384" s="42"/>
      <c r="P384" s="197">
        <f t="shared" si="41"/>
        <v>0</v>
      </c>
      <c r="Q384" s="197">
        <v>2.4000000000000001E-4</v>
      </c>
      <c r="R384" s="197">
        <f t="shared" si="42"/>
        <v>4.8000000000000001E-4</v>
      </c>
      <c r="S384" s="197">
        <v>0</v>
      </c>
      <c r="T384" s="198">
        <f t="shared" si="43"/>
        <v>0</v>
      </c>
      <c r="AR384" s="24" t="s">
        <v>331</v>
      </c>
      <c r="AT384" s="24" t="s">
        <v>221</v>
      </c>
      <c r="AU384" s="24" t="s">
        <v>83</v>
      </c>
      <c r="AY384" s="24" t="s">
        <v>140</v>
      </c>
      <c r="BE384" s="199">
        <f t="shared" si="44"/>
        <v>0</v>
      </c>
      <c r="BF384" s="199">
        <f t="shared" si="45"/>
        <v>0</v>
      </c>
      <c r="BG384" s="199">
        <f t="shared" si="46"/>
        <v>0</v>
      </c>
      <c r="BH384" s="199">
        <f t="shared" si="47"/>
        <v>0</v>
      </c>
      <c r="BI384" s="199">
        <f t="shared" si="48"/>
        <v>0</v>
      </c>
      <c r="BJ384" s="24" t="s">
        <v>81</v>
      </c>
      <c r="BK384" s="199">
        <f t="shared" si="49"/>
        <v>0</v>
      </c>
      <c r="BL384" s="24" t="s">
        <v>252</v>
      </c>
      <c r="BM384" s="24" t="s">
        <v>636</v>
      </c>
    </row>
    <row r="385" spans="2:65" s="1" customFormat="1" ht="25.5" customHeight="1">
      <c r="B385" s="41"/>
      <c r="C385" s="188" t="s">
        <v>637</v>
      </c>
      <c r="D385" s="188" t="s">
        <v>143</v>
      </c>
      <c r="E385" s="189" t="s">
        <v>638</v>
      </c>
      <c r="F385" s="190" t="s">
        <v>639</v>
      </c>
      <c r="G385" s="191" t="s">
        <v>146</v>
      </c>
      <c r="H385" s="192">
        <v>8</v>
      </c>
      <c r="I385" s="193"/>
      <c r="J385" s="194">
        <f t="shared" si="40"/>
        <v>0</v>
      </c>
      <c r="K385" s="190" t="s">
        <v>147</v>
      </c>
      <c r="L385" s="61"/>
      <c r="M385" s="195" t="s">
        <v>21</v>
      </c>
      <c r="N385" s="196" t="s">
        <v>44</v>
      </c>
      <c r="O385" s="42"/>
      <c r="P385" s="197">
        <f t="shared" si="41"/>
        <v>0</v>
      </c>
      <c r="Q385" s="197">
        <v>0</v>
      </c>
      <c r="R385" s="197">
        <f t="shared" si="42"/>
        <v>0</v>
      </c>
      <c r="S385" s="197">
        <v>0</v>
      </c>
      <c r="T385" s="198">
        <f t="shared" si="43"/>
        <v>0</v>
      </c>
      <c r="AR385" s="24" t="s">
        <v>252</v>
      </c>
      <c r="AT385" s="24" t="s">
        <v>143</v>
      </c>
      <c r="AU385" s="24" t="s">
        <v>83</v>
      </c>
      <c r="AY385" s="24" t="s">
        <v>140</v>
      </c>
      <c r="BE385" s="199">
        <f t="shared" si="44"/>
        <v>0</v>
      </c>
      <c r="BF385" s="199">
        <f t="shared" si="45"/>
        <v>0</v>
      </c>
      <c r="BG385" s="199">
        <f t="shared" si="46"/>
        <v>0</v>
      </c>
      <c r="BH385" s="199">
        <f t="shared" si="47"/>
        <v>0</v>
      </c>
      <c r="BI385" s="199">
        <f t="shared" si="48"/>
        <v>0</v>
      </c>
      <c r="BJ385" s="24" t="s">
        <v>81</v>
      </c>
      <c r="BK385" s="199">
        <f t="shared" si="49"/>
        <v>0</v>
      </c>
      <c r="BL385" s="24" t="s">
        <v>252</v>
      </c>
      <c r="BM385" s="24" t="s">
        <v>640</v>
      </c>
    </row>
    <row r="386" spans="2:65" s="1" customFormat="1" ht="16.5" customHeight="1">
      <c r="B386" s="41"/>
      <c r="C386" s="244" t="s">
        <v>641</v>
      </c>
      <c r="D386" s="244" t="s">
        <v>221</v>
      </c>
      <c r="E386" s="245" t="s">
        <v>642</v>
      </c>
      <c r="F386" s="246" t="s">
        <v>643</v>
      </c>
      <c r="G386" s="247" t="s">
        <v>146</v>
      </c>
      <c r="H386" s="248">
        <v>8</v>
      </c>
      <c r="I386" s="249"/>
      <c r="J386" s="250">
        <f t="shared" si="40"/>
        <v>0</v>
      </c>
      <c r="K386" s="246" t="s">
        <v>21</v>
      </c>
      <c r="L386" s="251"/>
      <c r="M386" s="252" t="s">
        <v>21</v>
      </c>
      <c r="N386" s="253" t="s">
        <v>44</v>
      </c>
      <c r="O386" s="42"/>
      <c r="P386" s="197">
        <f t="shared" si="41"/>
        <v>0</v>
      </c>
      <c r="Q386" s="197">
        <v>2.4000000000000001E-4</v>
      </c>
      <c r="R386" s="197">
        <f t="shared" si="42"/>
        <v>1.92E-3</v>
      </c>
      <c r="S386" s="197">
        <v>0</v>
      </c>
      <c r="T386" s="198">
        <f t="shared" si="43"/>
        <v>0</v>
      </c>
      <c r="AR386" s="24" t="s">
        <v>331</v>
      </c>
      <c r="AT386" s="24" t="s">
        <v>221</v>
      </c>
      <c r="AU386" s="24" t="s">
        <v>83</v>
      </c>
      <c r="AY386" s="24" t="s">
        <v>140</v>
      </c>
      <c r="BE386" s="199">
        <f t="shared" si="44"/>
        <v>0</v>
      </c>
      <c r="BF386" s="199">
        <f t="shared" si="45"/>
        <v>0</v>
      </c>
      <c r="BG386" s="199">
        <f t="shared" si="46"/>
        <v>0</v>
      </c>
      <c r="BH386" s="199">
        <f t="shared" si="47"/>
        <v>0</v>
      </c>
      <c r="BI386" s="199">
        <f t="shared" si="48"/>
        <v>0</v>
      </c>
      <c r="BJ386" s="24" t="s">
        <v>81</v>
      </c>
      <c r="BK386" s="199">
        <f t="shared" si="49"/>
        <v>0</v>
      </c>
      <c r="BL386" s="24" t="s">
        <v>252</v>
      </c>
      <c r="BM386" s="24" t="s">
        <v>644</v>
      </c>
    </row>
    <row r="387" spans="2:65" s="1" customFormat="1" ht="16.5" customHeight="1">
      <c r="B387" s="41"/>
      <c r="C387" s="244" t="s">
        <v>645</v>
      </c>
      <c r="D387" s="244" t="s">
        <v>221</v>
      </c>
      <c r="E387" s="245" t="s">
        <v>630</v>
      </c>
      <c r="F387" s="246" t="s">
        <v>631</v>
      </c>
      <c r="G387" s="247" t="s">
        <v>146</v>
      </c>
      <c r="H387" s="248">
        <v>8</v>
      </c>
      <c r="I387" s="249"/>
      <c r="J387" s="250">
        <f t="shared" si="40"/>
        <v>0</v>
      </c>
      <c r="K387" s="246" t="s">
        <v>21</v>
      </c>
      <c r="L387" s="251"/>
      <c r="M387" s="252" t="s">
        <v>21</v>
      </c>
      <c r="N387" s="253" t="s">
        <v>44</v>
      </c>
      <c r="O387" s="42"/>
      <c r="P387" s="197">
        <f t="shared" si="41"/>
        <v>0</v>
      </c>
      <c r="Q387" s="197">
        <v>2.4000000000000001E-4</v>
      </c>
      <c r="R387" s="197">
        <f t="shared" si="42"/>
        <v>1.92E-3</v>
      </c>
      <c r="S387" s="197">
        <v>0</v>
      </c>
      <c r="T387" s="198">
        <f t="shared" si="43"/>
        <v>0</v>
      </c>
      <c r="AR387" s="24" t="s">
        <v>331</v>
      </c>
      <c r="AT387" s="24" t="s">
        <v>221</v>
      </c>
      <c r="AU387" s="24" t="s">
        <v>83</v>
      </c>
      <c r="AY387" s="24" t="s">
        <v>140</v>
      </c>
      <c r="BE387" s="199">
        <f t="shared" si="44"/>
        <v>0</v>
      </c>
      <c r="BF387" s="199">
        <f t="shared" si="45"/>
        <v>0</v>
      </c>
      <c r="BG387" s="199">
        <f t="shared" si="46"/>
        <v>0</v>
      </c>
      <c r="BH387" s="199">
        <f t="shared" si="47"/>
        <v>0</v>
      </c>
      <c r="BI387" s="199">
        <f t="shared" si="48"/>
        <v>0</v>
      </c>
      <c r="BJ387" s="24" t="s">
        <v>81</v>
      </c>
      <c r="BK387" s="199">
        <f t="shared" si="49"/>
        <v>0</v>
      </c>
      <c r="BL387" s="24" t="s">
        <v>252</v>
      </c>
      <c r="BM387" s="24" t="s">
        <v>646</v>
      </c>
    </row>
    <row r="388" spans="2:65" s="1" customFormat="1" ht="16.5" customHeight="1">
      <c r="B388" s="41"/>
      <c r="C388" s="188" t="s">
        <v>647</v>
      </c>
      <c r="D388" s="188" t="s">
        <v>143</v>
      </c>
      <c r="E388" s="189" t="s">
        <v>648</v>
      </c>
      <c r="F388" s="190" t="s">
        <v>649</v>
      </c>
      <c r="G388" s="191" t="s">
        <v>146</v>
      </c>
      <c r="H388" s="192">
        <v>21</v>
      </c>
      <c r="I388" s="193"/>
      <c r="J388" s="194">
        <f t="shared" si="40"/>
        <v>0</v>
      </c>
      <c r="K388" s="190" t="s">
        <v>21</v>
      </c>
      <c r="L388" s="61"/>
      <c r="M388" s="195" t="s">
        <v>21</v>
      </c>
      <c r="N388" s="196" t="s">
        <v>44</v>
      </c>
      <c r="O388" s="42"/>
      <c r="P388" s="197">
        <f t="shared" si="41"/>
        <v>0</v>
      </c>
      <c r="Q388" s="197">
        <v>0</v>
      </c>
      <c r="R388" s="197">
        <f t="shared" si="42"/>
        <v>0</v>
      </c>
      <c r="S388" s="197">
        <v>0</v>
      </c>
      <c r="T388" s="198">
        <f t="shared" si="43"/>
        <v>0</v>
      </c>
      <c r="AR388" s="24" t="s">
        <v>252</v>
      </c>
      <c r="AT388" s="24" t="s">
        <v>143</v>
      </c>
      <c r="AU388" s="24" t="s">
        <v>83</v>
      </c>
      <c r="AY388" s="24" t="s">
        <v>140</v>
      </c>
      <c r="BE388" s="199">
        <f t="shared" si="44"/>
        <v>0</v>
      </c>
      <c r="BF388" s="199">
        <f t="shared" si="45"/>
        <v>0</v>
      </c>
      <c r="BG388" s="199">
        <f t="shared" si="46"/>
        <v>0</v>
      </c>
      <c r="BH388" s="199">
        <f t="shared" si="47"/>
        <v>0</v>
      </c>
      <c r="BI388" s="199">
        <f t="shared" si="48"/>
        <v>0</v>
      </c>
      <c r="BJ388" s="24" t="s">
        <v>81</v>
      </c>
      <c r="BK388" s="199">
        <f t="shared" si="49"/>
        <v>0</v>
      </c>
      <c r="BL388" s="24" t="s">
        <v>252</v>
      </c>
      <c r="BM388" s="24" t="s">
        <v>650</v>
      </c>
    </row>
    <row r="389" spans="2:65" s="1" customFormat="1" ht="16.5" customHeight="1">
      <c r="B389" s="41"/>
      <c r="C389" s="244" t="s">
        <v>651</v>
      </c>
      <c r="D389" s="244" t="s">
        <v>221</v>
      </c>
      <c r="E389" s="245" t="s">
        <v>652</v>
      </c>
      <c r="F389" s="246" t="s">
        <v>653</v>
      </c>
      <c r="G389" s="247" t="s">
        <v>146</v>
      </c>
      <c r="H389" s="248">
        <v>2</v>
      </c>
      <c r="I389" s="249"/>
      <c r="J389" s="250">
        <f t="shared" si="40"/>
        <v>0</v>
      </c>
      <c r="K389" s="246" t="s">
        <v>21</v>
      </c>
      <c r="L389" s="251"/>
      <c r="M389" s="252" t="s">
        <v>21</v>
      </c>
      <c r="N389" s="253" t="s">
        <v>44</v>
      </c>
      <c r="O389" s="42"/>
      <c r="P389" s="197">
        <f t="shared" si="41"/>
        <v>0</v>
      </c>
      <c r="Q389" s="197">
        <v>2.4000000000000001E-4</v>
      </c>
      <c r="R389" s="197">
        <f t="shared" si="42"/>
        <v>4.8000000000000001E-4</v>
      </c>
      <c r="S389" s="197">
        <v>0</v>
      </c>
      <c r="T389" s="198">
        <f t="shared" si="43"/>
        <v>0</v>
      </c>
      <c r="AR389" s="24" t="s">
        <v>331</v>
      </c>
      <c r="AT389" s="24" t="s">
        <v>221</v>
      </c>
      <c r="AU389" s="24" t="s">
        <v>83</v>
      </c>
      <c r="AY389" s="24" t="s">
        <v>140</v>
      </c>
      <c r="BE389" s="199">
        <f t="shared" si="44"/>
        <v>0</v>
      </c>
      <c r="BF389" s="199">
        <f t="shared" si="45"/>
        <v>0</v>
      </c>
      <c r="BG389" s="199">
        <f t="shared" si="46"/>
        <v>0</v>
      </c>
      <c r="BH389" s="199">
        <f t="shared" si="47"/>
        <v>0</v>
      </c>
      <c r="BI389" s="199">
        <f t="shared" si="48"/>
        <v>0</v>
      </c>
      <c r="BJ389" s="24" t="s">
        <v>81</v>
      </c>
      <c r="BK389" s="199">
        <f t="shared" si="49"/>
        <v>0</v>
      </c>
      <c r="BL389" s="24" t="s">
        <v>252</v>
      </c>
      <c r="BM389" s="24" t="s">
        <v>654</v>
      </c>
    </row>
    <row r="390" spans="2:65" s="1" customFormat="1" ht="16.5" customHeight="1">
      <c r="B390" s="41"/>
      <c r="C390" s="244" t="s">
        <v>655</v>
      </c>
      <c r="D390" s="244" t="s">
        <v>221</v>
      </c>
      <c r="E390" s="245" t="s">
        <v>656</v>
      </c>
      <c r="F390" s="246" t="s">
        <v>657</v>
      </c>
      <c r="G390" s="247" t="s">
        <v>146</v>
      </c>
      <c r="H390" s="248">
        <v>10</v>
      </c>
      <c r="I390" s="249"/>
      <c r="J390" s="250">
        <f t="shared" si="40"/>
        <v>0</v>
      </c>
      <c r="K390" s="246" t="s">
        <v>21</v>
      </c>
      <c r="L390" s="251"/>
      <c r="M390" s="252" t="s">
        <v>21</v>
      </c>
      <c r="N390" s="253" t="s">
        <v>44</v>
      </c>
      <c r="O390" s="42"/>
      <c r="P390" s="197">
        <f t="shared" si="41"/>
        <v>0</v>
      </c>
      <c r="Q390" s="197">
        <v>2.4000000000000001E-4</v>
      </c>
      <c r="R390" s="197">
        <f t="shared" si="42"/>
        <v>2.4000000000000002E-3</v>
      </c>
      <c r="S390" s="197">
        <v>0</v>
      </c>
      <c r="T390" s="198">
        <f t="shared" si="43"/>
        <v>0</v>
      </c>
      <c r="AR390" s="24" t="s">
        <v>331</v>
      </c>
      <c r="AT390" s="24" t="s">
        <v>221</v>
      </c>
      <c r="AU390" s="24" t="s">
        <v>83</v>
      </c>
      <c r="AY390" s="24" t="s">
        <v>140</v>
      </c>
      <c r="BE390" s="199">
        <f t="shared" si="44"/>
        <v>0</v>
      </c>
      <c r="BF390" s="199">
        <f t="shared" si="45"/>
        <v>0</v>
      </c>
      <c r="BG390" s="199">
        <f t="shared" si="46"/>
        <v>0</v>
      </c>
      <c r="BH390" s="199">
        <f t="shared" si="47"/>
        <v>0</v>
      </c>
      <c r="BI390" s="199">
        <f t="shared" si="48"/>
        <v>0</v>
      </c>
      <c r="BJ390" s="24" t="s">
        <v>81</v>
      </c>
      <c r="BK390" s="199">
        <f t="shared" si="49"/>
        <v>0</v>
      </c>
      <c r="BL390" s="24" t="s">
        <v>252</v>
      </c>
      <c r="BM390" s="24" t="s">
        <v>658</v>
      </c>
    </row>
    <row r="391" spans="2:65" s="1" customFormat="1" ht="16.5" customHeight="1">
      <c r="B391" s="41"/>
      <c r="C391" s="244" t="s">
        <v>659</v>
      </c>
      <c r="D391" s="244" t="s">
        <v>221</v>
      </c>
      <c r="E391" s="245" t="s">
        <v>660</v>
      </c>
      <c r="F391" s="246" t="s">
        <v>661</v>
      </c>
      <c r="G391" s="247" t="s">
        <v>146</v>
      </c>
      <c r="H391" s="248">
        <v>4</v>
      </c>
      <c r="I391" s="249"/>
      <c r="J391" s="250">
        <f t="shared" si="40"/>
        <v>0</v>
      </c>
      <c r="K391" s="246" t="s">
        <v>21</v>
      </c>
      <c r="L391" s="251"/>
      <c r="M391" s="252" t="s">
        <v>21</v>
      </c>
      <c r="N391" s="253" t="s">
        <v>44</v>
      </c>
      <c r="O391" s="42"/>
      <c r="P391" s="197">
        <f t="shared" si="41"/>
        <v>0</v>
      </c>
      <c r="Q391" s="197">
        <v>2.4000000000000001E-4</v>
      </c>
      <c r="R391" s="197">
        <f t="shared" si="42"/>
        <v>9.6000000000000002E-4</v>
      </c>
      <c r="S391" s="197">
        <v>0</v>
      </c>
      <c r="T391" s="198">
        <f t="shared" si="43"/>
        <v>0</v>
      </c>
      <c r="AR391" s="24" t="s">
        <v>331</v>
      </c>
      <c r="AT391" s="24" t="s">
        <v>221</v>
      </c>
      <c r="AU391" s="24" t="s">
        <v>83</v>
      </c>
      <c r="AY391" s="24" t="s">
        <v>140</v>
      </c>
      <c r="BE391" s="199">
        <f t="shared" si="44"/>
        <v>0</v>
      </c>
      <c r="BF391" s="199">
        <f t="shared" si="45"/>
        <v>0</v>
      </c>
      <c r="BG391" s="199">
        <f t="shared" si="46"/>
        <v>0</v>
      </c>
      <c r="BH391" s="199">
        <f t="shared" si="47"/>
        <v>0</v>
      </c>
      <c r="BI391" s="199">
        <f t="shared" si="48"/>
        <v>0</v>
      </c>
      <c r="BJ391" s="24" t="s">
        <v>81</v>
      </c>
      <c r="BK391" s="199">
        <f t="shared" si="49"/>
        <v>0</v>
      </c>
      <c r="BL391" s="24" t="s">
        <v>252</v>
      </c>
      <c r="BM391" s="24" t="s">
        <v>662</v>
      </c>
    </row>
    <row r="392" spans="2:65" s="1" customFormat="1" ht="16.5" customHeight="1">
      <c r="B392" s="41"/>
      <c r="C392" s="244" t="s">
        <v>663</v>
      </c>
      <c r="D392" s="244" t="s">
        <v>221</v>
      </c>
      <c r="E392" s="245" t="s">
        <v>664</v>
      </c>
      <c r="F392" s="246" t="s">
        <v>665</v>
      </c>
      <c r="G392" s="247" t="s">
        <v>146</v>
      </c>
      <c r="H392" s="248">
        <v>3</v>
      </c>
      <c r="I392" s="249"/>
      <c r="J392" s="250">
        <f t="shared" si="40"/>
        <v>0</v>
      </c>
      <c r="K392" s="246" t="s">
        <v>21</v>
      </c>
      <c r="L392" s="251"/>
      <c r="M392" s="252" t="s">
        <v>21</v>
      </c>
      <c r="N392" s="253" t="s">
        <v>44</v>
      </c>
      <c r="O392" s="42"/>
      <c r="P392" s="197">
        <f t="shared" si="41"/>
        <v>0</v>
      </c>
      <c r="Q392" s="197">
        <v>2.4000000000000001E-4</v>
      </c>
      <c r="R392" s="197">
        <f t="shared" si="42"/>
        <v>7.2000000000000005E-4</v>
      </c>
      <c r="S392" s="197">
        <v>0</v>
      </c>
      <c r="T392" s="198">
        <f t="shared" si="43"/>
        <v>0</v>
      </c>
      <c r="AR392" s="24" t="s">
        <v>331</v>
      </c>
      <c r="AT392" s="24" t="s">
        <v>221</v>
      </c>
      <c r="AU392" s="24" t="s">
        <v>83</v>
      </c>
      <c r="AY392" s="24" t="s">
        <v>140</v>
      </c>
      <c r="BE392" s="199">
        <f t="shared" si="44"/>
        <v>0</v>
      </c>
      <c r="BF392" s="199">
        <f t="shared" si="45"/>
        <v>0</v>
      </c>
      <c r="BG392" s="199">
        <f t="shared" si="46"/>
        <v>0</v>
      </c>
      <c r="BH392" s="199">
        <f t="shared" si="47"/>
        <v>0</v>
      </c>
      <c r="BI392" s="199">
        <f t="shared" si="48"/>
        <v>0</v>
      </c>
      <c r="BJ392" s="24" t="s">
        <v>81</v>
      </c>
      <c r="BK392" s="199">
        <f t="shared" si="49"/>
        <v>0</v>
      </c>
      <c r="BL392" s="24" t="s">
        <v>252</v>
      </c>
      <c r="BM392" s="24" t="s">
        <v>666</v>
      </c>
    </row>
    <row r="393" spans="2:65" s="1" customFormat="1" ht="16.5" customHeight="1">
      <c r="B393" s="41"/>
      <c r="C393" s="244" t="s">
        <v>667</v>
      </c>
      <c r="D393" s="244" t="s">
        <v>221</v>
      </c>
      <c r="E393" s="245" t="s">
        <v>668</v>
      </c>
      <c r="F393" s="246" t="s">
        <v>669</v>
      </c>
      <c r="G393" s="247" t="s">
        <v>146</v>
      </c>
      <c r="H393" s="248">
        <v>2</v>
      </c>
      <c r="I393" s="249"/>
      <c r="J393" s="250">
        <f t="shared" si="40"/>
        <v>0</v>
      </c>
      <c r="K393" s="246" t="s">
        <v>21</v>
      </c>
      <c r="L393" s="251"/>
      <c r="M393" s="252" t="s">
        <v>21</v>
      </c>
      <c r="N393" s="253" t="s">
        <v>44</v>
      </c>
      <c r="O393" s="42"/>
      <c r="P393" s="197">
        <f t="shared" si="41"/>
        <v>0</v>
      </c>
      <c r="Q393" s="197">
        <v>2.4000000000000001E-4</v>
      </c>
      <c r="R393" s="197">
        <f t="shared" si="42"/>
        <v>4.8000000000000001E-4</v>
      </c>
      <c r="S393" s="197">
        <v>0</v>
      </c>
      <c r="T393" s="198">
        <f t="shared" si="43"/>
        <v>0</v>
      </c>
      <c r="AR393" s="24" t="s">
        <v>331</v>
      </c>
      <c r="AT393" s="24" t="s">
        <v>221</v>
      </c>
      <c r="AU393" s="24" t="s">
        <v>83</v>
      </c>
      <c r="AY393" s="24" t="s">
        <v>140</v>
      </c>
      <c r="BE393" s="199">
        <f t="shared" si="44"/>
        <v>0</v>
      </c>
      <c r="BF393" s="199">
        <f t="shared" si="45"/>
        <v>0</v>
      </c>
      <c r="BG393" s="199">
        <f t="shared" si="46"/>
        <v>0</v>
      </c>
      <c r="BH393" s="199">
        <f t="shared" si="47"/>
        <v>0</v>
      </c>
      <c r="BI393" s="199">
        <f t="shared" si="48"/>
        <v>0</v>
      </c>
      <c r="BJ393" s="24" t="s">
        <v>81</v>
      </c>
      <c r="BK393" s="199">
        <f t="shared" si="49"/>
        <v>0</v>
      </c>
      <c r="BL393" s="24" t="s">
        <v>252</v>
      </c>
      <c r="BM393" s="24" t="s">
        <v>670</v>
      </c>
    </row>
    <row r="394" spans="2:65" s="1" customFormat="1" ht="25.5" customHeight="1">
      <c r="B394" s="41"/>
      <c r="C394" s="188" t="s">
        <v>671</v>
      </c>
      <c r="D394" s="188" t="s">
        <v>143</v>
      </c>
      <c r="E394" s="189" t="s">
        <v>672</v>
      </c>
      <c r="F394" s="190" t="s">
        <v>673</v>
      </c>
      <c r="G394" s="191" t="s">
        <v>146</v>
      </c>
      <c r="H394" s="192">
        <v>18</v>
      </c>
      <c r="I394" s="193"/>
      <c r="J394" s="194">
        <f t="shared" si="40"/>
        <v>0</v>
      </c>
      <c r="K394" s="190" t="s">
        <v>147</v>
      </c>
      <c r="L394" s="61"/>
      <c r="M394" s="195" t="s">
        <v>21</v>
      </c>
      <c r="N394" s="196" t="s">
        <v>44</v>
      </c>
      <c r="O394" s="42"/>
      <c r="P394" s="197">
        <f t="shared" si="41"/>
        <v>0</v>
      </c>
      <c r="Q394" s="197">
        <v>0</v>
      </c>
      <c r="R394" s="197">
        <f t="shared" si="42"/>
        <v>0</v>
      </c>
      <c r="S394" s="197">
        <v>0</v>
      </c>
      <c r="T394" s="198">
        <f t="shared" si="43"/>
        <v>0</v>
      </c>
      <c r="AR394" s="24" t="s">
        <v>252</v>
      </c>
      <c r="AT394" s="24" t="s">
        <v>143</v>
      </c>
      <c r="AU394" s="24" t="s">
        <v>83</v>
      </c>
      <c r="AY394" s="24" t="s">
        <v>140</v>
      </c>
      <c r="BE394" s="199">
        <f t="shared" si="44"/>
        <v>0</v>
      </c>
      <c r="BF394" s="199">
        <f t="shared" si="45"/>
        <v>0</v>
      </c>
      <c r="BG394" s="199">
        <f t="shared" si="46"/>
        <v>0</v>
      </c>
      <c r="BH394" s="199">
        <f t="shared" si="47"/>
        <v>0</v>
      </c>
      <c r="BI394" s="199">
        <f t="shared" si="48"/>
        <v>0</v>
      </c>
      <c r="BJ394" s="24" t="s">
        <v>81</v>
      </c>
      <c r="BK394" s="199">
        <f t="shared" si="49"/>
        <v>0</v>
      </c>
      <c r="BL394" s="24" t="s">
        <v>252</v>
      </c>
      <c r="BM394" s="24" t="s">
        <v>674</v>
      </c>
    </row>
    <row r="395" spans="2:65" s="1" customFormat="1" ht="16.5" customHeight="1">
      <c r="B395" s="41"/>
      <c r="C395" s="244" t="s">
        <v>675</v>
      </c>
      <c r="D395" s="244" t="s">
        <v>221</v>
      </c>
      <c r="E395" s="245" t="s">
        <v>676</v>
      </c>
      <c r="F395" s="246" t="s">
        <v>677</v>
      </c>
      <c r="G395" s="247" t="s">
        <v>146</v>
      </c>
      <c r="H395" s="248">
        <v>18</v>
      </c>
      <c r="I395" s="249"/>
      <c r="J395" s="250">
        <f t="shared" si="40"/>
        <v>0</v>
      </c>
      <c r="K395" s="246" t="s">
        <v>21</v>
      </c>
      <c r="L395" s="251"/>
      <c r="M395" s="252" t="s">
        <v>21</v>
      </c>
      <c r="N395" s="253" t="s">
        <v>44</v>
      </c>
      <c r="O395" s="42"/>
      <c r="P395" s="197">
        <f t="shared" si="41"/>
        <v>0</v>
      </c>
      <c r="Q395" s="197">
        <v>6.0000000000000002E-5</v>
      </c>
      <c r="R395" s="197">
        <f t="shared" si="42"/>
        <v>1.08E-3</v>
      </c>
      <c r="S395" s="197">
        <v>0</v>
      </c>
      <c r="T395" s="198">
        <f t="shared" si="43"/>
        <v>0</v>
      </c>
      <c r="AR395" s="24" t="s">
        <v>331</v>
      </c>
      <c r="AT395" s="24" t="s">
        <v>221</v>
      </c>
      <c r="AU395" s="24" t="s">
        <v>83</v>
      </c>
      <c r="AY395" s="24" t="s">
        <v>140</v>
      </c>
      <c r="BE395" s="199">
        <f t="shared" si="44"/>
        <v>0</v>
      </c>
      <c r="BF395" s="199">
        <f t="shared" si="45"/>
        <v>0</v>
      </c>
      <c r="BG395" s="199">
        <f t="shared" si="46"/>
        <v>0</v>
      </c>
      <c r="BH395" s="199">
        <f t="shared" si="47"/>
        <v>0</v>
      </c>
      <c r="BI395" s="199">
        <f t="shared" si="48"/>
        <v>0</v>
      </c>
      <c r="BJ395" s="24" t="s">
        <v>81</v>
      </c>
      <c r="BK395" s="199">
        <f t="shared" si="49"/>
        <v>0</v>
      </c>
      <c r="BL395" s="24" t="s">
        <v>252</v>
      </c>
      <c r="BM395" s="24" t="s">
        <v>678</v>
      </c>
    </row>
    <row r="396" spans="2:65" s="1" customFormat="1" ht="38.25" customHeight="1">
      <c r="B396" s="41"/>
      <c r="C396" s="188" t="s">
        <v>679</v>
      </c>
      <c r="D396" s="188" t="s">
        <v>143</v>
      </c>
      <c r="E396" s="189" t="s">
        <v>680</v>
      </c>
      <c r="F396" s="190" t="s">
        <v>681</v>
      </c>
      <c r="G396" s="191" t="s">
        <v>146</v>
      </c>
      <c r="H396" s="192">
        <v>10</v>
      </c>
      <c r="I396" s="193"/>
      <c r="J396" s="194">
        <f t="shared" si="40"/>
        <v>0</v>
      </c>
      <c r="K396" s="190" t="s">
        <v>147</v>
      </c>
      <c r="L396" s="61"/>
      <c r="M396" s="195" t="s">
        <v>21</v>
      </c>
      <c r="N396" s="196" t="s">
        <v>44</v>
      </c>
      <c r="O396" s="42"/>
      <c r="P396" s="197">
        <f t="shared" si="41"/>
        <v>0</v>
      </c>
      <c r="Q396" s="197">
        <v>0</v>
      </c>
      <c r="R396" s="197">
        <f t="shared" si="42"/>
        <v>0</v>
      </c>
      <c r="S396" s="197">
        <v>0</v>
      </c>
      <c r="T396" s="198">
        <f t="shared" si="43"/>
        <v>0</v>
      </c>
      <c r="AR396" s="24" t="s">
        <v>252</v>
      </c>
      <c r="AT396" s="24" t="s">
        <v>143</v>
      </c>
      <c r="AU396" s="24" t="s">
        <v>83</v>
      </c>
      <c r="AY396" s="24" t="s">
        <v>140</v>
      </c>
      <c r="BE396" s="199">
        <f t="shared" si="44"/>
        <v>0</v>
      </c>
      <c r="BF396" s="199">
        <f t="shared" si="45"/>
        <v>0</v>
      </c>
      <c r="BG396" s="199">
        <f t="shared" si="46"/>
        <v>0</v>
      </c>
      <c r="BH396" s="199">
        <f t="shared" si="47"/>
        <v>0</v>
      </c>
      <c r="BI396" s="199">
        <f t="shared" si="48"/>
        <v>0</v>
      </c>
      <c r="BJ396" s="24" t="s">
        <v>81</v>
      </c>
      <c r="BK396" s="199">
        <f t="shared" si="49"/>
        <v>0</v>
      </c>
      <c r="BL396" s="24" t="s">
        <v>252</v>
      </c>
      <c r="BM396" s="24" t="s">
        <v>682</v>
      </c>
    </row>
    <row r="397" spans="2:65" s="1" customFormat="1" ht="25.5" customHeight="1">
      <c r="B397" s="41"/>
      <c r="C397" s="244" t="s">
        <v>683</v>
      </c>
      <c r="D397" s="244" t="s">
        <v>221</v>
      </c>
      <c r="E397" s="245" t="s">
        <v>684</v>
      </c>
      <c r="F397" s="246" t="s">
        <v>685</v>
      </c>
      <c r="G397" s="247" t="s">
        <v>146</v>
      </c>
      <c r="H397" s="248">
        <v>10</v>
      </c>
      <c r="I397" s="249"/>
      <c r="J397" s="250">
        <f t="shared" si="40"/>
        <v>0</v>
      </c>
      <c r="K397" s="246" t="s">
        <v>21</v>
      </c>
      <c r="L397" s="251"/>
      <c r="M397" s="252" t="s">
        <v>21</v>
      </c>
      <c r="N397" s="253" t="s">
        <v>44</v>
      </c>
      <c r="O397" s="42"/>
      <c r="P397" s="197">
        <f t="shared" si="41"/>
        <v>0</v>
      </c>
      <c r="Q397" s="197">
        <v>6.0000000000000002E-5</v>
      </c>
      <c r="R397" s="197">
        <f t="shared" si="42"/>
        <v>6.0000000000000006E-4</v>
      </c>
      <c r="S397" s="197">
        <v>0</v>
      </c>
      <c r="T397" s="198">
        <f t="shared" si="43"/>
        <v>0</v>
      </c>
      <c r="AR397" s="24" t="s">
        <v>331</v>
      </c>
      <c r="AT397" s="24" t="s">
        <v>221</v>
      </c>
      <c r="AU397" s="24" t="s">
        <v>83</v>
      </c>
      <c r="AY397" s="24" t="s">
        <v>140</v>
      </c>
      <c r="BE397" s="199">
        <f t="shared" si="44"/>
        <v>0</v>
      </c>
      <c r="BF397" s="199">
        <f t="shared" si="45"/>
        <v>0</v>
      </c>
      <c r="BG397" s="199">
        <f t="shared" si="46"/>
        <v>0</v>
      </c>
      <c r="BH397" s="199">
        <f t="shared" si="47"/>
        <v>0</v>
      </c>
      <c r="BI397" s="199">
        <f t="shared" si="48"/>
        <v>0</v>
      </c>
      <c r="BJ397" s="24" t="s">
        <v>81</v>
      </c>
      <c r="BK397" s="199">
        <f t="shared" si="49"/>
        <v>0</v>
      </c>
      <c r="BL397" s="24" t="s">
        <v>252</v>
      </c>
      <c r="BM397" s="24" t="s">
        <v>686</v>
      </c>
    </row>
    <row r="398" spans="2:65" s="1" customFormat="1" ht="25.5" customHeight="1">
      <c r="B398" s="41"/>
      <c r="C398" s="188" t="s">
        <v>687</v>
      </c>
      <c r="D398" s="188" t="s">
        <v>143</v>
      </c>
      <c r="E398" s="189" t="s">
        <v>688</v>
      </c>
      <c r="F398" s="190" t="s">
        <v>689</v>
      </c>
      <c r="G398" s="191" t="s">
        <v>146</v>
      </c>
      <c r="H398" s="192">
        <v>2</v>
      </c>
      <c r="I398" s="193"/>
      <c r="J398" s="194">
        <f t="shared" si="40"/>
        <v>0</v>
      </c>
      <c r="K398" s="190" t="s">
        <v>21</v>
      </c>
      <c r="L398" s="61"/>
      <c r="M398" s="195" t="s">
        <v>21</v>
      </c>
      <c r="N398" s="196" t="s">
        <v>44</v>
      </c>
      <c r="O398" s="42"/>
      <c r="P398" s="197">
        <f t="shared" si="41"/>
        <v>0</v>
      </c>
      <c r="Q398" s="197">
        <v>0</v>
      </c>
      <c r="R398" s="197">
        <f t="shared" si="42"/>
        <v>0</v>
      </c>
      <c r="S398" s="197">
        <v>0</v>
      </c>
      <c r="T398" s="198">
        <f t="shared" si="43"/>
        <v>0</v>
      </c>
      <c r="AR398" s="24" t="s">
        <v>252</v>
      </c>
      <c r="AT398" s="24" t="s">
        <v>143</v>
      </c>
      <c r="AU398" s="24" t="s">
        <v>83</v>
      </c>
      <c r="AY398" s="24" t="s">
        <v>140</v>
      </c>
      <c r="BE398" s="199">
        <f t="shared" si="44"/>
        <v>0</v>
      </c>
      <c r="BF398" s="199">
        <f t="shared" si="45"/>
        <v>0</v>
      </c>
      <c r="BG398" s="199">
        <f t="shared" si="46"/>
        <v>0</v>
      </c>
      <c r="BH398" s="199">
        <f t="shared" si="47"/>
        <v>0</v>
      </c>
      <c r="BI398" s="199">
        <f t="shared" si="48"/>
        <v>0</v>
      </c>
      <c r="BJ398" s="24" t="s">
        <v>81</v>
      </c>
      <c r="BK398" s="199">
        <f t="shared" si="49"/>
        <v>0</v>
      </c>
      <c r="BL398" s="24" t="s">
        <v>252</v>
      </c>
      <c r="BM398" s="24" t="s">
        <v>690</v>
      </c>
    </row>
    <row r="399" spans="2:65" s="1" customFormat="1" ht="16.5" customHeight="1">
      <c r="B399" s="41"/>
      <c r="C399" s="244" t="s">
        <v>691</v>
      </c>
      <c r="D399" s="244" t="s">
        <v>221</v>
      </c>
      <c r="E399" s="245" t="s">
        <v>692</v>
      </c>
      <c r="F399" s="246" t="s">
        <v>693</v>
      </c>
      <c r="G399" s="247" t="s">
        <v>146</v>
      </c>
      <c r="H399" s="248">
        <v>2</v>
      </c>
      <c r="I399" s="249"/>
      <c r="J399" s="250">
        <f t="shared" si="40"/>
        <v>0</v>
      </c>
      <c r="K399" s="246" t="s">
        <v>21</v>
      </c>
      <c r="L399" s="251"/>
      <c r="M399" s="252" t="s">
        <v>21</v>
      </c>
      <c r="N399" s="253" t="s">
        <v>44</v>
      </c>
      <c r="O399" s="42"/>
      <c r="P399" s="197">
        <f t="shared" si="41"/>
        <v>0</v>
      </c>
      <c r="Q399" s="197">
        <v>2.4000000000000001E-4</v>
      </c>
      <c r="R399" s="197">
        <f t="shared" si="42"/>
        <v>4.8000000000000001E-4</v>
      </c>
      <c r="S399" s="197">
        <v>0</v>
      </c>
      <c r="T399" s="198">
        <f t="shared" si="43"/>
        <v>0</v>
      </c>
      <c r="AR399" s="24" t="s">
        <v>331</v>
      </c>
      <c r="AT399" s="24" t="s">
        <v>221</v>
      </c>
      <c r="AU399" s="24" t="s">
        <v>83</v>
      </c>
      <c r="AY399" s="24" t="s">
        <v>140</v>
      </c>
      <c r="BE399" s="199">
        <f t="shared" si="44"/>
        <v>0</v>
      </c>
      <c r="BF399" s="199">
        <f t="shared" si="45"/>
        <v>0</v>
      </c>
      <c r="BG399" s="199">
        <f t="shared" si="46"/>
        <v>0</v>
      </c>
      <c r="BH399" s="199">
        <f t="shared" si="47"/>
        <v>0</v>
      </c>
      <c r="BI399" s="199">
        <f t="shared" si="48"/>
        <v>0</v>
      </c>
      <c r="BJ399" s="24" t="s">
        <v>81</v>
      </c>
      <c r="BK399" s="199">
        <f t="shared" si="49"/>
        <v>0</v>
      </c>
      <c r="BL399" s="24" t="s">
        <v>252</v>
      </c>
      <c r="BM399" s="24" t="s">
        <v>694</v>
      </c>
    </row>
    <row r="400" spans="2:65" s="1" customFormat="1" ht="16.5" customHeight="1">
      <c r="B400" s="41"/>
      <c r="C400" s="244" t="s">
        <v>695</v>
      </c>
      <c r="D400" s="244" t="s">
        <v>221</v>
      </c>
      <c r="E400" s="245" t="s">
        <v>696</v>
      </c>
      <c r="F400" s="246" t="s">
        <v>697</v>
      </c>
      <c r="G400" s="247" t="s">
        <v>146</v>
      </c>
      <c r="H400" s="248">
        <v>4</v>
      </c>
      <c r="I400" s="249"/>
      <c r="J400" s="250">
        <f t="shared" si="40"/>
        <v>0</v>
      </c>
      <c r="K400" s="246" t="s">
        <v>21</v>
      </c>
      <c r="L400" s="251"/>
      <c r="M400" s="252" t="s">
        <v>21</v>
      </c>
      <c r="N400" s="253" t="s">
        <v>44</v>
      </c>
      <c r="O400" s="42"/>
      <c r="P400" s="197">
        <f t="shared" si="41"/>
        <v>0</v>
      </c>
      <c r="Q400" s="197">
        <v>4.0000000000000003E-5</v>
      </c>
      <c r="R400" s="197">
        <f t="shared" si="42"/>
        <v>1.6000000000000001E-4</v>
      </c>
      <c r="S400" s="197">
        <v>0</v>
      </c>
      <c r="T400" s="198">
        <f t="shared" si="43"/>
        <v>0</v>
      </c>
      <c r="AR400" s="24" t="s">
        <v>331</v>
      </c>
      <c r="AT400" s="24" t="s">
        <v>221</v>
      </c>
      <c r="AU400" s="24" t="s">
        <v>83</v>
      </c>
      <c r="AY400" s="24" t="s">
        <v>140</v>
      </c>
      <c r="BE400" s="199">
        <f t="shared" si="44"/>
        <v>0</v>
      </c>
      <c r="BF400" s="199">
        <f t="shared" si="45"/>
        <v>0</v>
      </c>
      <c r="BG400" s="199">
        <f t="shared" si="46"/>
        <v>0</v>
      </c>
      <c r="BH400" s="199">
        <f t="shared" si="47"/>
        <v>0</v>
      </c>
      <c r="BI400" s="199">
        <f t="shared" si="48"/>
        <v>0</v>
      </c>
      <c r="BJ400" s="24" t="s">
        <v>81</v>
      </c>
      <c r="BK400" s="199">
        <f t="shared" si="49"/>
        <v>0</v>
      </c>
      <c r="BL400" s="24" t="s">
        <v>252</v>
      </c>
      <c r="BM400" s="24" t="s">
        <v>698</v>
      </c>
    </row>
    <row r="401" spans="2:65" s="1" customFormat="1" ht="16.5" customHeight="1">
      <c r="B401" s="41"/>
      <c r="C401" s="244" t="s">
        <v>699</v>
      </c>
      <c r="D401" s="244" t="s">
        <v>221</v>
      </c>
      <c r="E401" s="245" t="s">
        <v>700</v>
      </c>
      <c r="F401" s="246" t="s">
        <v>701</v>
      </c>
      <c r="G401" s="247" t="s">
        <v>146</v>
      </c>
      <c r="H401" s="248">
        <v>4</v>
      </c>
      <c r="I401" s="249"/>
      <c r="J401" s="250">
        <f t="shared" si="40"/>
        <v>0</v>
      </c>
      <c r="K401" s="246" t="s">
        <v>21</v>
      </c>
      <c r="L401" s="251"/>
      <c r="M401" s="252" t="s">
        <v>21</v>
      </c>
      <c r="N401" s="253" t="s">
        <v>44</v>
      </c>
      <c r="O401" s="42"/>
      <c r="P401" s="197">
        <f t="shared" si="41"/>
        <v>0</v>
      </c>
      <c r="Q401" s="197">
        <v>4.0000000000000003E-5</v>
      </c>
      <c r="R401" s="197">
        <f t="shared" si="42"/>
        <v>1.6000000000000001E-4</v>
      </c>
      <c r="S401" s="197">
        <v>0</v>
      </c>
      <c r="T401" s="198">
        <f t="shared" si="43"/>
        <v>0</v>
      </c>
      <c r="AR401" s="24" t="s">
        <v>331</v>
      </c>
      <c r="AT401" s="24" t="s">
        <v>221</v>
      </c>
      <c r="AU401" s="24" t="s">
        <v>83</v>
      </c>
      <c r="AY401" s="24" t="s">
        <v>140</v>
      </c>
      <c r="BE401" s="199">
        <f t="shared" si="44"/>
        <v>0</v>
      </c>
      <c r="BF401" s="199">
        <f t="shared" si="45"/>
        <v>0</v>
      </c>
      <c r="BG401" s="199">
        <f t="shared" si="46"/>
        <v>0</v>
      </c>
      <c r="BH401" s="199">
        <f t="shared" si="47"/>
        <v>0</v>
      </c>
      <c r="BI401" s="199">
        <f t="shared" si="48"/>
        <v>0</v>
      </c>
      <c r="BJ401" s="24" t="s">
        <v>81</v>
      </c>
      <c r="BK401" s="199">
        <f t="shared" si="49"/>
        <v>0</v>
      </c>
      <c r="BL401" s="24" t="s">
        <v>252</v>
      </c>
      <c r="BM401" s="24" t="s">
        <v>702</v>
      </c>
    </row>
    <row r="402" spans="2:65" s="1" customFormat="1" ht="16.5" customHeight="1">
      <c r="B402" s="41"/>
      <c r="C402" s="188" t="s">
        <v>703</v>
      </c>
      <c r="D402" s="188" t="s">
        <v>143</v>
      </c>
      <c r="E402" s="189" t="s">
        <v>704</v>
      </c>
      <c r="F402" s="190" t="s">
        <v>705</v>
      </c>
      <c r="G402" s="191" t="s">
        <v>146</v>
      </c>
      <c r="H402" s="192">
        <v>2</v>
      </c>
      <c r="I402" s="193"/>
      <c r="J402" s="194">
        <f t="shared" si="40"/>
        <v>0</v>
      </c>
      <c r="K402" s="190" t="s">
        <v>21</v>
      </c>
      <c r="L402" s="61"/>
      <c r="M402" s="195" t="s">
        <v>21</v>
      </c>
      <c r="N402" s="196" t="s">
        <v>44</v>
      </c>
      <c r="O402" s="42"/>
      <c r="P402" s="197">
        <f t="shared" si="41"/>
        <v>0</v>
      </c>
      <c r="Q402" s="197">
        <v>0</v>
      </c>
      <c r="R402" s="197">
        <f t="shared" si="42"/>
        <v>0</v>
      </c>
      <c r="S402" s="197">
        <v>0</v>
      </c>
      <c r="T402" s="198">
        <f t="shared" si="43"/>
        <v>0</v>
      </c>
      <c r="AR402" s="24" t="s">
        <v>252</v>
      </c>
      <c r="AT402" s="24" t="s">
        <v>143</v>
      </c>
      <c r="AU402" s="24" t="s">
        <v>83</v>
      </c>
      <c r="AY402" s="24" t="s">
        <v>140</v>
      </c>
      <c r="BE402" s="199">
        <f t="shared" si="44"/>
        <v>0</v>
      </c>
      <c r="BF402" s="199">
        <f t="shared" si="45"/>
        <v>0</v>
      </c>
      <c r="BG402" s="199">
        <f t="shared" si="46"/>
        <v>0</v>
      </c>
      <c r="BH402" s="199">
        <f t="shared" si="47"/>
        <v>0</v>
      </c>
      <c r="BI402" s="199">
        <f t="shared" si="48"/>
        <v>0</v>
      </c>
      <c r="BJ402" s="24" t="s">
        <v>81</v>
      </c>
      <c r="BK402" s="199">
        <f t="shared" si="49"/>
        <v>0</v>
      </c>
      <c r="BL402" s="24" t="s">
        <v>252</v>
      </c>
      <c r="BM402" s="24" t="s">
        <v>706</v>
      </c>
    </row>
    <row r="403" spans="2:65" s="1" customFormat="1" ht="38.25" customHeight="1">
      <c r="B403" s="41"/>
      <c r="C403" s="244" t="s">
        <v>707</v>
      </c>
      <c r="D403" s="244" t="s">
        <v>221</v>
      </c>
      <c r="E403" s="245" t="s">
        <v>708</v>
      </c>
      <c r="F403" s="246" t="s">
        <v>709</v>
      </c>
      <c r="G403" s="247" t="s">
        <v>146</v>
      </c>
      <c r="H403" s="248">
        <v>2</v>
      </c>
      <c r="I403" s="249"/>
      <c r="J403" s="250">
        <f t="shared" si="40"/>
        <v>0</v>
      </c>
      <c r="K403" s="246" t="s">
        <v>21</v>
      </c>
      <c r="L403" s="251"/>
      <c r="M403" s="252" t="s">
        <v>21</v>
      </c>
      <c r="N403" s="253" t="s">
        <v>44</v>
      </c>
      <c r="O403" s="42"/>
      <c r="P403" s="197">
        <f t="shared" si="41"/>
        <v>0</v>
      </c>
      <c r="Q403" s="197">
        <v>1.6000000000000001E-3</v>
      </c>
      <c r="R403" s="197">
        <f t="shared" si="42"/>
        <v>3.2000000000000002E-3</v>
      </c>
      <c r="S403" s="197">
        <v>0</v>
      </c>
      <c r="T403" s="198">
        <f t="shared" si="43"/>
        <v>0</v>
      </c>
      <c r="AR403" s="24" t="s">
        <v>331</v>
      </c>
      <c r="AT403" s="24" t="s">
        <v>221</v>
      </c>
      <c r="AU403" s="24" t="s">
        <v>83</v>
      </c>
      <c r="AY403" s="24" t="s">
        <v>140</v>
      </c>
      <c r="BE403" s="199">
        <f t="shared" si="44"/>
        <v>0</v>
      </c>
      <c r="BF403" s="199">
        <f t="shared" si="45"/>
        <v>0</v>
      </c>
      <c r="BG403" s="199">
        <f t="shared" si="46"/>
        <v>0</v>
      </c>
      <c r="BH403" s="199">
        <f t="shared" si="47"/>
        <v>0</v>
      </c>
      <c r="BI403" s="199">
        <f t="shared" si="48"/>
        <v>0</v>
      </c>
      <c r="BJ403" s="24" t="s">
        <v>81</v>
      </c>
      <c r="BK403" s="199">
        <f t="shared" si="49"/>
        <v>0</v>
      </c>
      <c r="BL403" s="24" t="s">
        <v>252</v>
      </c>
      <c r="BM403" s="24" t="s">
        <v>710</v>
      </c>
    </row>
    <row r="404" spans="2:65" s="1" customFormat="1" ht="25.5" customHeight="1">
      <c r="B404" s="41"/>
      <c r="C404" s="188" t="s">
        <v>711</v>
      </c>
      <c r="D404" s="188" t="s">
        <v>143</v>
      </c>
      <c r="E404" s="189" t="s">
        <v>712</v>
      </c>
      <c r="F404" s="190" t="s">
        <v>713</v>
      </c>
      <c r="G404" s="191" t="s">
        <v>146</v>
      </c>
      <c r="H404" s="192">
        <v>4</v>
      </c>
      <c r="I404" s="193"/>
      <c r="J404" s="194">
        <f t="shared" si="40"/>
        <v>0</v>
      </c>
      <c r="K404" s="190" t="s">
        <v>147</v>
      </c>
      <c r="L404" s="61"/>
      <c r="M404" s="195" t="s">
        <v>21</v>
      </c>
      <c r="N404" s="196" t="s">
        <v>44</v>
      </c>
      <c r="O404" s="42"/>
      <c r="P404" s="197">
        <f t="shared" si="41"/>
        <v>0</v>
      </c>
      <c r="Q404" s="197">
        <v>0</v>
      </c>
      <c r="R404" s="197">
        <f t="shared" si="42"/>
        <v>0</v>
      </c>
      <c r="S404" s="197">
        <v>0</v>
      </c>
      <c r="T404" s="198">
        <f t="shared" si="43"/>
        <v>0</v>
      </c>
      <c r="AR404" s="24" t="s">
        <v>252</v>
      </c>
      <c r="AT404" s="24" t="s">
        <v>143</v>
      </c>
      <c r="AU404" s="24" t="s">
        <v>83</v>
      </c>
      <c r="AY404" s="24" t="s">
        <v>140</v>
      </c>
      <c r="BE404" s="199">
        <f t="shared" si="44"/>
        <v>0</v>
      </c>
      <c r="BF404" s="199">
        <f t="shared" si="45"/>
        <v>0</v>
      </c>
      <c r="BG404" s="199">
        <f t="shared" si="46"/>
        <v>0</v>
      </c>
      <c r="BH404" s="199">
        <f t="shared" si="47"/>
        <v>0</v>
      </c>
      <c r="BI404" s="199">
        <f t="shared" si="48"/>
        <v>0</v>
      </c>
      <c r="BJ404" s="24" t="s">
        <v>81</v>
      </c>
      <c r="BK404" s="199">
        <f t="shared" si="49"/>
        <v>0</v>
      </c>
      <c r="BL404" s="24" t="s">
        <v>252</v>
      </c>
      <c r="BM404" s="24" t="s">
        <v>714</v>
      </c>
    </row>
    <row r="405" spans="2:65" s="1" customFormat="1" ht="25.5" customHeight="1">
      <c r="B405" s="41"/>
      <c r="C405" s="244" t="s">
        <v>715</v>
      </c>
      <c r="D405" s="244" t="s">
        <v>221</v>
      </c>
      <c r="E405" s="245" t="s">
        <v>716</v>
      </c>
      <c r="F405" s="246" t="s">
        <v>717</v>
      </c>
      <c r="G405" s="247" t="s">
        <v>146</v>
      </c>
      <c r="H405" s="248">
        <v>4</v>
      </c>
      <c r="I405" s="249"/>
      <c r="J405" s="250">
        <f t="shared" si="40"/>
        <v>0</v>
      </c>
      <c r="K405" s="246" t="s">
        <v>21</v>
      </c>
      <c r="L405" s="251"/>
      <c r="M405" s="252" t="s">
        <v>21</v>
      </c>
      <c r="N405" s="253" t="s">
        <v>44</v>
      </c>
      <c r="O405" s="42"/>
      <c r="P405" s="197">
        <f t="shared" si="41"/>
        <v>0</v>
      </c>
      <c r="Q405" s="197">
        <v>6.4999999999999997E-3</v>
      </c>
      <c r="R405" s="197">
        <f t="shared" si="42"/>
        <v>2.5999999999999999E-2</v>
      </c>
      <c r="S405" s="197">
        <v>0</v>
      </c>
      <c r="T405" s="198">
        <f t="shared" si="43"/>
        <v>0</v>
      </c>
      <c r="AR405" s="24" t="s">
        <v>331</v>
      </c>
      <c r="AT405" s="24" t="s">
        <v>221</v>
      </c>
      <c r="AU405" s="24" t="s">
        <v>83</v>
      </c>
      <c r="AY405" s="24" t="s">
        <v>140</v>
      </c>
      <c r="BE405" s="199">
        <f t="shared" si="44"/>
        <v>0</v>
      </c>
      <c r="BF405" s="199">
        <f t="shared" si="45"/>
        <v>0</v>
      </c>
      <c r="BG405" s="199">
        <f t="shared" si="46"/>
        <v>0</v>
      </c>
      <c r="BH405" s="199">
        <f t="shared" si="47"/>
        <v>0</v>
      </c>
      <c r="BI405" s="199">
        <f t="shared" si="48"/>
        <v>0</v>
      </c>
      <c r="BJ405" s="24" t="s">
        <v>81</v>
      </c>
      <c r="BK405" s="199">
        <f t="shared" si="49"/>
        <v>0</v>
      </c>
      <c r="BL405" s="24" t="s">
        <v>252</v>
      </c>
      <c r="BM405" s="24" t="s">
        <v>718</v>
      </c>
    </row>
    <row r="406" spans="2:65" s="1" customFormat="1" ht="25.5" customHeight="1">
      <c r="B406" s="41"/>
      <c r="C406" s="188" t="s">
        <v>719</v>
      </c>
      <c r="D406" s="188" t="s">
        <v>143</v>
      </c>
      <c r="E406" s="189" t="s">
        <v>720</v>
      </c>
      <c r="F406" s="190" t="s">
        <v>721</v>
      </c>
      <c r="G406" s="191" t="s">
        <v>146</v>
      </c>
      <c r="H406" s="192">
        <v>18</v>
      </c>
      <c r="I406" s="193"/>
      <c r="J406" s="194">
        <f t="shared" si="40"/>
        <v>0</v>
      </c>
      <c r="K406" s="190" t="s">
        <v>147</v>
      </c>
      <c r="L406" s="61"/>
      <c r="M406" s="195" t="s">
        <v>21</v>
      </c>
      <c r="N406" s="196" t="s">
        <v>44</v>
      </c>
      <c r="O406" s="42"/>
      <c r="P406" s="197">
        <f t="shared" si="41"/>
        <v>0</v>
      </c>
      <c r="Q406" s="197">
        <v>0</v>
      </c>
      <c r="R406" s="197">
        <f t="shared" si="42"/>
        <v>0</v>
      </c>
      <c r="S406" s="197">
        <v>0</v>
      </c>
      <c r="T406" s="198">
        <f t="shared" si="43"/>
        <v>0</v>
      </c>
      <c r="AR406" s="24" t="s">
        <v>252</v>
      </c>
      <c r="AT406" s="24" t="s">
        <v>143</v>
      </c>
      <c r="AU406" s="24" t="s">
        <v>83</v>
      </c>
      <c r="AY406" s="24" t="s">
        <v>140</v>
      </c>
      <c r="BE406" s="199">
        <f t="shared" si="44"/>
        <v>0</v>
      </c>
      <c r="BF406" s="199">
        <f t="shared" si="45"/>
        <v>0</v>
      </c>
      <c r="BG406" s="199">
        <f t="shared" si="46"/>
        <v>0</v>
      </c>
      <c r="BH406" s="199">
        <f t="shared" si="47"/>
        <v>0</v>
      </c>
      <c r="BI406" s="199">
        <f t="shared" si="48"/>
        <v>0</v>
      </c>
      <c r="BJ406" s="24" t="s">
        <v>81</v>
      </c>
      <c r="BK406" s="199">
        <f t="shared" si="49"/>
        <v>0</v>
      </c>
      <c r="BL406" s="24" t="s">
        <v>252</v>
      </c>
      <c r="BM406" s="24" t="s">
        <v>722</v>
      </c>
    </row>
    <row r="407" spans="2:65" s="1" customFormat="1" ht="38.25" customHeight="1">
      <c r="B407" s="41"/>
      <c r="C407" s="244" t="s">
        <v>723</v>
      </c>
      <c r="D407" s="244" t="s">
        <v>221</v>
      </c>
      <c r="E407" s="245" t="s">
        <v>724</v>
      </c>
      <c r="F407" s="246" t="s">
        <v>725</v>
      </c>
      <c r="G407" s="247" t="s">
        <v>146</v>
      </c>
      <c r="H407" s="248">
        <v>18</v>
      </c>
      <c r="I407" s="249"/>
      <c r="J407" s="250">
        <f t="shared" si="40"/>
        <v>0</v>
      </c>
      <c r="K407" s="246" t="s">
        <v>21</v>
      </c>
      <c r="L407" s="251"/>
      <c r="M407" s="252" t="s">
        <v>21</v>
      </c>
      <c r="N407" s="253" t="s">
        <v>44</v>
      </c>
      <c r="O407" s="42"/>
      <c r="P407" s="197">
        <f t="shared" si="41"/>
        <v>0</v>
      </c>
      <c r="Q407" s="197">
        <v>6.4999999999999997E-3</v>
      </c>
      <c r="R407" s="197">
        <f t="shared" si="42"/>
        <v>0.11699999999999999</v>
      </c>
      <c r="S407" s="197">
        <v>0</v>
      </c>
      <c r="T407" s="198">
        <f t="shared" si="43"/>
        <v>0</v>
      </c>
      <c r="AR407" s="24" t="s">
        <v>331</v>
      </c>
      <c r="AT407" s="24" t="s">
        <v>221</v>
      </c>
      <c r="AU407" s="24" t="s">
        <v>83</v>
      </c>
      <c r="AY407" s="24" t="s">
        <v>140</v>
      </c>
      <c r="BE407" s="199">
        <f t="shared" si="44"/>
        <v>0</v>
      </c>
      <c r="BF407" s="199">
        <f t="shared" si="45"/>
        <v>0</v>
      </c>
      <c r="BG407" s="199">
        <f t="shared" si="46"/>
        <v>0</v>
      </c>
      <c r="BH407" s="199">
        <f t="shared" si="47"/>
        <v>0</v>
      </c>
      <c r="BI407" s="199">
        <f t="shared" si="48"/>
        <v>0</v>
      </c>
      <c r="BJ407" s="24" t="s">
        <v>81</v>
      </c>
      <c r="BK407" s="199">
        <f t="shared" si="49"/>
        <v>0</v>
      </c>
      <c r="BL407" s="24" t="s">
        <v>252</v>
      </c>
      <c r="BM407" s="24" t="s">
        <v>726</v>
      </c>
    </row>
    <row r="408" spans="2:65" s="1" customFormat="1" ht="25.5" customHeight="1">
      <c r="B408" s="41"/>
      <c r="C408" s="188" t="s">
        <v>727</v>
      </c>
      <c r="D408" s="188" t="s">
        <v>143</v>
      </c>
      <c r="E408" s="189" t="s">
        <v>728</v>
      </c>
      <c r="F408" s="190" t="s">
        <v>729</v>
      </c>
      <c r="G408" s="191" t="s">
        <v>146</v>
      </c>
      <c r="H408" s="192">
        <v>2</v>
      </c>
      <c r="I408" s="193"/>
      <c r="J408" s="194">
        <f t="shared" si="40"/>
        <v>0</v>
      </c>
      <c r="K408" s="190" t="s">
        <v>21</v>
      </c>
      <c r="L408" s="61"/>
      <c r="M408" s="195" t="s">
        <v>21</v>
      </c>
      <c r="N408" s="196" t="s">
        <v>44</v>
      </c>
      <c r="O408" s="42"/>
      <c r="P408" s="197">
        <f t="shared" si="41"/>
        <v>0</v>
      </c>
      <c r="Q408" s="197">
        <v>0</v>
      </c>
      <c r="R408" s="197">
        <f t="shared" si="42"/>
        <v>0</v>
      </c>
      <c r="S408" s="197">
        <v>0</v>
      </c>
      <c r="T408" s="198">
        <f t="shared" si="43"/>
        <v>0</v>
      </c>
      <c r="AR408" s="24" t="s">
        <v>252</v>
      </c>
      <c r="AT408" s="24" t="s">
        <v>143</v>
      </c>
      <c r="AU408" s="24" t="s">
        <v>83</v>
      </c>
      <c r="AY408" s="24" t="s">
        <v>140</v>
      </c>
      <c r="BE408" s="199">
        <f t="shared" si="44"/>
        <v>0</v>
      </c>
      <c r="BF408" s="199">
        <f t="shared" si="45"/>
        <v>0</v>
      </c>
      <c r="BG408" s="199">
        <f t="shared" si="46"/>
        <v>0</v>
      </c>
      <c r="BH408" s="199">
        <f t="shared" si="47"/>
        <v>0</v>
      </c>
      <c r="BI408" s="199">
        <f t="shared" si="48"/>
        <v>0</v>
      </c>
      <c r="BJ408" s="24" t="s">
        <v>81</v>
      </c>
      <c r="BK408" s="199">
        <f t="shared" si="49"/>
        <v>0</v>
      </c>
      <c r="BL408" s="24" t="s">
        <v>252</v>
      </c>
      <c r="BM408" s="24" t="s">
        <v>730</v>
      </c>
    </row>
    <row r="409" spans="2:65" s="1" customFormat="1" ht="16.5" customHeight="1">
      <c r="B409" s="41"/>
      <c r="C409" s="244" t="s">
        <v>731</v>
      </c>
      <c r="D409" s="244" t="s">
        <v>221</v>
      </c>
      <c r="E409" s="245" t="s">
        <v>732</v>
      </c>
      <c r="F409" s="246" t="s">
        <v>733</v>
      </c>
      <c r="G409" s="247" t="s">
        <v>146</v>
      </c>
      <c r="H409" s="248">
        <v>2</v>
      </c>
      <c r="I409" s="249"/>
      <c r="J409" s="250">
        <f t="shared" si="40"/>
        <v>0</v>
      </c>
      <c r="K409" s="246" t="s">
        <v>21</v>
      </c>
      <c r="L409" s="251"/>
      <c r="M409" s="252" t="s">
        <v>21</v>
      </c>
      <c r="N409" s="253" t="s">
        <v>44</v>
      </c>
      <c r="O409" s="42"/>
      <c r="P409" s="197">
        <f t="shared" si="41"/>
        <v>0</v>
      </c>
      <c r="Q409" s="197">
        <v>5.0000000000000001E-4</v>
      </c>
      <c r="R409" s="197">
        <f t="shared" si="42"/>
        <v>1E-3</v>
      </c>
      <c r="S409" s="197">
        <v>0</v>
      </c>
      <c r="T409" s="198">
        <f t="shared" si="43"/>
        <v>0</v>
      </c>
      <c r="AR409" s="24" t="s">
        <v>331</v>
      </c>
      <c r="AT409" s="24" t="s">
        <v>221</v>
      </c>
      <c r="AU409" s="24" t="s">
        <v>83</v>
      </c>
      <c r="AY409" s="24" t="s">
        <v>140</v>
      </c>
      <c r="BE409" s="199">
        <f t="shared" si="44"/>
        <v>0</v>
      </c>
      <c r="BF409" s="199">
        <f t="shared" si="45"/>
        <v>0</v>
      </c>
      <c r="BG409" s="199">
        <f t="shared" si="46"/>
        <v>0</v>
      </c>
      <c r="BH409" s="199">
        <f t="shared" si="47"/>
        <v>0</v>
      </c>
      <c r="BI409" s="199">
        <f t="shared" si="48"/>
        <v>0</v>
      </c>
      <c r="BJ409" s="24" t="s">
        <v>81</v>
      </c>
      <c r="BK409" s="199">
        <f t="shared" si="49"/>
        <v>0</v>
      </c>
      <c r="BL409" s="24" t="s">
        <v>252</v>
      </c>
      <c r="BM409" s="24" t="s">
        <v>734</v>
      </c>
    </row>
    <row r="410" spans="2:65" s="1" customFormat="1" ht="38.25" customHeight="1">
      <c r="B410" s="41"/>
      <c r="C410" s="188" t="s">
        <v>735</v>
      </c>
      <c r="D410" s="188" t="s">
        <v>143</v>
      </c>
      <c r="E410" s="189" t="s">
        <v>736</v>
      </c>
      <c r="F410" s="190" t="s">
        <v>737</v>
      </c>
      <c r="G410" s="191" t="s">
        <v>146</v>
      </c>
      <c r="H410" s="192">
        <v>1</v>
      </c>
      <c r="I410" s="193"/>
      <c r="J410" s="194">
        <f t="shared" si="40"/>
        <v>0</v>
      </c>
      <c r="K410" s="190" t="s">
        <v>147</v>
      </c>
      <c r="L410" s="61"/>
      <c r="M410" s="195" t="s">
        <v>21</v>
      </c>
      <c r="N410" s="196" t="s">
        <v>44</v>
      </c>
      <c r="O410" s="42"/>
      <c r="P410" s="197">
        <f t="shared" si="41"/>
        <v>0</v>
      </c>
      <c r="Q410" s="197">
        <v>0</v>
      </c>
      <c r="R410" s="197">
        <f t="shared" si="42"/>
        <v>0</v>
      </c>
      <c r="S410" s="197">
        <v>0</v>
      </c>
      <c r="T410" s="198">
        <f t="shared" si="43"/>
        <v>0</v>
      </c>
      <c r="AR410" s="24" t="s">
        <v>252</v>
      </c>
      <c r="AT410" s="24" t="s">
        <v>143</v>
      </c>
      <c r="AU410" s="24" t="s">
        <v>83</v>
      </c>
      <c r="AY410" s="24" t="s">
        <v>140</v>
      </c>
      <c r="BE410" s="199">
        <f t="shared" si="44"/>
        <v>0</v>
      </c>
      <c r="BF410" s="199">
        <f t="shared" si="45"/>
        <v>0</v>
      </c>
      <c r="BG410" s="199">
        <f t="shared" si="46"/>
        <v>0</v>
      </c>
      <c r="BH410" s="199">
        <f t="shared" si="47"/>
        <v>0</v>
      </c>
      <c r="BI410" s="199">
        <f t="shared" si="48"/>
        <v>0</v>
      </c>
      <c r="BJ410" s="24" t="s">
        <v>81</v>
      </c>
      <c r="BK410" s="199">
        <f t="shared" si="49"/>
        <v>0</v>
      </c>
      <c r="BL410" s="24" t="s">
        <v>252</v>
      </c>
      <c r="BM410" s="24" t="s">
        <v>738</v>
      </c>
    </row>
    <row r="411" spans="2:65" s="1" customFormat="1" ht="25.5" customHeight="1">
      <c r="B411" s="41"/>
      <c r="C411" s="188" t="s">
        <v>739</v>
      </c>
      <c r="D411" s="188" t="s">
        <v>143</v>
      </c>
      <c r="E411" s="189" t="s">
        <v>740</v>
      </c>
      <c r="F411" s="190" t="s">
        <v>741</v>
      </c>
      <c r="G411" s="191" t="s">
        <v>215</v>
      </c>
      <c r="H411" s="192">
        <v>4</v>
      </c>
      <c r="I411" s="193"/>
      <c r="J411" s="194">
        <f t="shared" si="40"/>
        <v>0</v>
      </c>
      <c r="K411" s="190" t="s">
        <v>147</v>
      </c>
      <c r="L411" s="61"/>
      <c r="M411" s="195" t="s">
        <v>21</v>
      </c>
      <c r="N411" s="196" t="s">
        <v>44</v>
      </c>
      <c r="O411" s="42"/>
      <c r="P411" s="197">
        <f t="shared" si="41"/>
        <v>0</v>
      </c>
      <c r="Q411" s="197">
        <v>0</v>
      </c>
      <c r="R411" s="197">
        <f t="shared" si="42"/>
        <v>0</v>
      </c>
      <c r="S411" s="197">
        <v>0</v>
      </c>
      <c r="T411" s="198">
        <f t="shared" si="43"/>
        <v>0</v>
      </c>
      <c r="AR411" s="24" t="s">
        <v>252</v>
      </c>
      <c r="AT411" s="24" t="s">
        <v>143</v>
      </c>
      <c r="AU411" s="24" t="s">
        <v>83</v>
      </c>
      <c r="AY411" s="24" t="s">
        <v>140</v>
      </c>
      <c r="BE411" s="199">
        <f t="shared" si="44"/>
        <v>0</v>
      </c>
      <c r="BF411" s="199">
        <f t="shared" si="45"/>
        <v>0</v>
      </c>
      <c r="BG411" s="199">
        <f t="shared" si="46"/>
        <v>0</v>
      </c>
      <c r="BH411" s="199">
        <f t="shared" si="47"/>
        <v>0</v>
      </c>
      <c r="BI411" s="199">
        <f t="shared" si="48"/>
        <v>0</v>
      </c>
      <c r="BJ411" s="24" t="s">
        <v>81</v>
      </c>
      <c r="BK411" s="199">
        <f t="shared" si="49"/>
        <v>0</v>
      </c>
      <c r="BL411" s="24" t="s">
        <v>252</v>
      </c>
      <c r="BM411" s="24" t="s">
        <v>742</v>
      </c>
    </row>
    <row r="412" spans="2:65" s="1" customFormat="1" ht="16.5" customHeight="1">
      <c r="B412" s="41"/>
      <c r="C412" s="244" t="s">
        <v>743</v>
      </c>
      <c r="D412" s="244" t="s">
        <v>221</v>
      </c>
      <c r="E412" s="245" t="s">
        <v>744</v>
      </c>
      <c r="F412" s="246" t="s">
        <v>745</v>
      </c>
      <c r="G412" s="247" t="s">
        <v>215</v>
      </c>
      <c r="H412" s="248">
        <v>4</v>
      </c>
      <c r="I412" s="249"/>
      <c r="J412" s="250">
        <f t="shared" si="40"/>
        <v>0</v>
      </c>
      <c r="K412" s="246" t="s">
        <v>21</v>
      </c>
      <c r="L412" s="251"/>
      <c r="M412" s="252" t="s">
        <v>21</v>
      </c>
      <c r="N412" s="253" t="s">
        <v>44</v>
      </c>
      <c r="O412" s="42"/>
      <c r="P412" s="197">
        <f t="shared" si="41"/>
        <v>0</v>
      </c>
      <c r="Q412" s="197">
        <v>3.5000000000000001E-3</v>
      </c>
      <c r="R412" s="197">
        <f t="shared" si="42"/>
        <v>1.4E-2</v>
      </c>
      <c r="S412" s="197">
        <v>0</v>
      </c>
      <c r="T412" s="198">
        <f t="shared" si="43"/>
        <v>0</v>
      </c>
      <c r="AR412" s="24" t="s">
        <v>331</v>
      </c>
      <c r="AT412" s="24" t="s">
        <v>221</v>
      </c>
      <c r="AU412" s="24" t="s">
        <v>83</v>
      </c>
      <c r="AY412" s="24" t="s">
        <v>140</v>
      </c>
      <c r="BE412" s="199">
        <f t="shared" si="44"/>
        <v>0</v>
      </c>
      <c r="BF412" s="199">
        <f t="shared" si="45"/>
        <v>0</v>
      </c>
      <c r="BG412" s="199">
        <f t="shared" si="46"/>
        <v>0</v>
      </c>
      <c r="BH412" s="199">
        <f t="shared" si="47"/>
        <v>0</v>
      </c>
      <c r="BI412" s="199">
        <f t="shared" si="48"/>
        <v>0</v>
      </c>
      <c r="BJ412" s="24" t="s">
        <v>81</v>
      </c>
      <c r="BK412" s="199">
        <f t="shared" si="49"/>
        <v>0</v>
      </c>
      <c r="BL412" s="24" t="s">
        <v>252</v>
      </c>
      <c r="BM412" s="24" t="s">
        <v>746</v>
      </c>
    </row>
    <row r="413" spans="2:65" s="1" customFormat="1" ht="16.5" customHeight="1">
      <c r="B413" s="41"/>
      <c r="C413" s="188" t="s">
        <v>747</v>
      </c>
      <c r="D413" s="188" t="s">
        <v>143</v>
      </c>
      <c r="E413" s="189" t="s">
        <v>748</v>
      </c>
      <c r="F413" s="190" t="s">
        <v>749</v>
      </c>
      <c r="G413" s="191" t="s">
        <v>750</v>
      </c>
      <c r="H413" s="192">
        <v>16</v>
      </c>
      <c r="I413" s="193"/>
      <c r="J413" s="194">
        <f t="shared" si="40"/>
        <v>0</v>
      </c>
      <c r="K413" s="190" t="s">
        <v>21</v>
      </c>
      <c r="L413" s="61"/>
      <c r="M413" s="195" t="s">
        <v>21</v>
      </c>
      <c r="N413" s="196" t="s">
        <v>44</v>
      </c>
      <c r="O413" s="42"/>
      <c r="P413" s="197">
        <f t="shared" si="41"/>
        <v>0</v>
      </c>
      <c r="Q413" s="197">
        <v>0</v>
      </c>
      <c r="R413" s="197">
        <f t="shared" si="42"/>
        <v>0</v>
      </c>
      <c r="S413" s="197">
        <v>0</v>
      </c>
      <c r="T413" s="198">
        <f t="shared" si="43"/>
        <v>0</v>
      </c>
      <c r="AR413" s="24" t="s">
        <v>252</v>
      </c>
      <c r="AT413" s="24" t="s">
        <v>143</v>
      </c>
      <c r="AU413" s="24" t="s">
        <v>83</v>
      </c>
      <c r="AY413" s="24" t="s">
        <v>140</v>
      </c>
      <c r="BE413" s="199">
        <f t="shared" si="44"/>
        <v>0</v>
      </c>
      <c r="BF413" s="199">
        <f t="shared" si="45"/>
        <v>0</v>
      </c>
      <c r="BG413" s="199">
        <f t="shared" si="46"/>
        <v>0</v>
      </c>
      <c r="BH413" s="199">
        <f t="shared" si="47"/>
        <v>0</v>
      </c>
      <c r="BI413" s="199">
        <f t="shared" si="48"/>
        <v>0</v>
      </c>
      <c r="BJ413" s="24" t="s">
        <v>81</v>
      </c>
      <c r="BK413" s="199">
        <f t="shared" si="49"/>
        <v>0</v>
      </c>
      <c r="BL413" s="24" t="s">
        <v>252</v>
      </c>
      <c r="BM413" s="24" t="s">
        <v>751</v>
      </c>
    </row>
    <row r="414" spans="2:65" s="1" customFormat="1" ht="16.5" customHeight="1">
      <c r="B414" s="41"/>
      <c r="C414" s="188" t="s">
        <v>752</v>
      </c>
      <c r="D414" s="188" t="s">
        <v>143</v>
      </c>
      <c r="E414" s="189" t="s">
        <v>753</v>
      </c>
      <c r="F414" s="190" t="s">
        <v>754</v>
      </c>
      <c r="G414" s="191" t="s">
        <v>750</v>
      </c>
      <c r="H414" s="192">
        <v>16</v>
      </c>
      <c r="I414" s="193"/>
      <c r="J414" s="194">
        <f t="shared" si="40"/>
        <v>0</v>
      </c>
      <c r="K414" s="190" t="s">
        <v>21</v>
      </c>
      <c r="L414" s="61"/>
      <c r="M414" s="195" t="s">
        <v>21</v>
      </c>
      <c r="N414" s="196" t="s">
        <v>44</v>
      </c>
      <c r="O414" s="42"/>
      <c r="P414" s="197">
        <f t="shared" si="41"/>
        <v>0</v>
      </c>
      <c r="Q414" s="197">
        <v>0</v>
      </c>
      <c r="R414" s="197">
        <f t="shared" si="42"/>
        <v>0</v>
      </c>
      <c r="S414" s="197">
        <v>0</v>
      </c>
      <c r="T414" s="198">
        <f t="shared" si="43"/>
        <v>0</v>
      </c>
      <c r="AR414" s="24" t="s">
        <v>252</v>
      </c>
      <c r="AT414" s="24" t="s">
        <v>143</v>
      </c>
      <c r="AU414" s="24" t="s">
        <v>83</v>
      </c>
      <c r="AY414" s="24" t="s">
        <v>140</v>
      </c>
      <c r="BE414" s="199">
        <f t="shared" si="44"/>
        <v>0</v>
      </c>
      <c r="BF414" s="199">
        <f t="shared" si="45"/>
        <v>0</v>
      </c>
      <c r="BG414" s="199">
        <f t="shared" si="46"/>
        <v>0</v>
      </c>
      <c r="BH414" s="199">
        <f t="shared" si="47"/>
        <v>0</v>
      </c>
      <c r="BI414" s="199">
        <f t="shared" si="48"/>
        <v>0</v>
      </c>
      <c r="BJ414" s="24" t="s">
        <v>81</v>
      </c>
      <c r="BK414" s="199">
        <f t="shared" si="49"/>
        <v>0</v>
      </c>
      <c r="BL414" s="24" t="s">
        <v>252</v>
      </c>
      <c r="BM414" s="24" t="s">
        <v>755</v>
      </c>
    </row>
    <row r="415" spans="2:65" s="1" customFormat="1" ht="16.5" customHeight="1">
      <c r="B415" s="41"/>
      <c r="C415" s="188" t="s">
        <v>756</v>
      </c>
      <c r="D415" s="188" t="s">
        <v>143</v>
      </c>
      <c r="E415" s="189" t="s">
        <v>757</v>
      </c>
      <c r="F415" s="190" t="s">
        <v>758</v>
      </c>
      <c r="G415" s="191" t="s">
        <v>146</v>
      </c>
      <c r="H415" s="192">
        <v>1</v>
      </c>
      <c r="I415" s="193"/>
      <c r="J415" s="194">
        <f t="shared" ref="J415:J417" si="50">ROUND(I415*H415,2)</f>
        <v>0</v>
      </c>
      <c r="K415" s="190" t="s">
        <v>21</v>
      </c>
      <c r="L415" s="61"/>
      <c r="M415" s="195" t="s">
        <v>21</v>
      </c>
      <c r="N415" s="196" t="s">
        <v>44</v>
      </c>
      <c r="O415" s="42"/>
      <c r="P415" s="197">
        <f t="shared" ref="P415:P417" si="51">O415*H415</f>
        <v>0</v>
      </c>
      <c r="Q415" s="197">
        <v>0</v>
      </c>
      <c r="R415" s="197">
        <f t="shared" ref="R415:R417" si="52">Q415*H415</f>
        <v>0</v>
      </c>
      <c r="S415" s="197">
        <v>0</v>
      </c>
      <c r="T415" s="198">
        <f t="shared" ref="T415:T417" si="53">S415*H415</f>
        <v>0</v>
      </c>
      <c r="AR415" s="24" t="s">
        <v>252</v>
      </c>
      <c r="AT415" s="24" t="s">
        <v>143</v>
      </c>
      <c r="AU415" s="24" t="s">
        <v>83</v>
      </c>
      <c r="AY415" s="24" t="s">
        <v>140</v>
      </c>
      <c r="BE415" s="199">
        <f t="shared" si="44"/>
        <v>0</v>
      </c>
      <c r="BF415" s="199">
        <f t="shared" si="45"/>
        <v>0</v>
      </c>
      <c r="BG415" s="199">
        <f t="shared" si="46"/>
        <v>0</v>
      </c>
      <c r="BH415" s="199">
        <f t="shared" si="47"/>
        <v>0</v>
      </c>
      <c r="BI415" s="199">
        <f t="shared" si="48"/>
        <v>0</v>
      </c>
      <c r="BJ415" s="24" t="s">
        <v>81</v>
      </c>
      <c r="BK415" s="199">
        <f t="shared" si="49"/>
        <v>0</v>
      </c>
      <c r="BL415" s="24" t="s">
        <v>252</v>
      </c>
      <c r="BM415" s="24" t="s">
        <v>759</v>
      </c>
    </row>
    <row r="416" spans="2:65" s="1" customFormat="1" ht="16.5" customHeight="1">
      <c r="B416" s="41"/>
      <c r="C416" s="188" t="s">
        <v>760</v>
      </c>
      <c r="D416" s="188" t="s">
        <v>143</v>
      </c>
      <c r="E416" s="189" t="s">
        <v>761</v>
      </c>
      <c r="F416" s="190" t="s">
        <v>762</v>
      </c>
      <c r="G416" s="191" t="s">
        <v>146</v>
      </c>
      <c r="H416" s="192">
        <v>1</v>
      </c>
      <c r="I416" s="193"/>
      <c r="J416" s="194">
        <f t="shared" si="50"/>
        <v>0</v>
      </c>
      <c r="K416" s="190" t="s">
        <v>21</v>
      </c>
      <c r="L416" s="61"/>
      <c r="M416" s="195" t="s">
        <v>21</v>
      </c>
      <c r="N416" s="196" t="s">
        <v>44</v>
      </c>
      <c r="O416" s="42"/>
      <c r="P416" s="197">
        <f t="shared" si="51"/>
        <v>0</v>
      </c>
      <c r="Q416" s="197">
        <v>0</v>
      </c>
      <c r="R416" s="197">
        <f t="shared" si="52"/>
        <v>0</v>
      </c>
      <c r="S416" s="197">
        <v>0</v>
      </c>
      <c r="T416" s="198">
        <f t="shared" si="53"/>
        <v>0</v>
      </c>
      <c r="AR416" s="24" t="s">
        <v>252</v>
      </c>
      <c r="AT416" s="24" t="s">
        <v>143</v>
      </c>
      <c r="AU416" s="24" t="s">
        <v>83</v>
      </c>
      <c r="AY416" s="24" t="s">
        <v>140</v>
      </c>
      <c r="BE416" s="199">
        <f t="shared" si="44"/>
        <v>0</v>
      </c>
      <c r="BF416" s="199">
        <f t="shared" si="45"/>
        <v>0</v>
      </c>
      <c r="BG416" s="199">
        <f t="shared" si="46"/>
        <v>0</v>
      </c>
      <c r="BH416" s="199">
        <f t="shared" si="47"/>
        <v>0</v>
      </c>
      <c r="BI416" s="199">
        <f t="shared" si="48"/>
        <v>0</v>
      </c>
      <c r="BJ416" s="24" t="s">
        <v>81</v>
      </c>
      <c r="BK416" s="199">
        <f t="shared" si="49"/>
        <v>0</v>
      </c>
      <c r="BL416" s="24" t="s">
        <v>252</v>
      </c>
      <c r="BM416" s="24" t="s">
        <v>763</v>
      </c>
    </row>
    <row r="417" spans="2:65" s="1" customFormat="1" ht="38.25" customHeight="1">
      <c r="B417" s="41"/>
      <c r="C417" s="188" t="s">
        <v>764</v>
      </c>
      <c r="D417" s="188" t="s">
        <v>143</v>
      </c>
      <c r="E417" s="189" t="s">
        <v>765</v>
      </c>
      <c r="F417" s="190" t="s">
        <v>766</v>
      </c>
      <c r="G417" s="191" t="s">
        <v>300</v>
      </c>
      <c r="H417" s="192">
        <v>0.34399999999999997</v>
      </c>
      <c r="I417" s="193"/>
      <c r="J417" s="194">
        <f t="shared" si="50"/>
        <v>0</v>
      </c>
      <c r="K417" s="190" t="s">
        <v>147</v>
      </c>
      <c r="L417" s="61"/>
      <c r="M417" s="195" t="s">
        <v>21</v>
      </c>
      <c r="N417" s="196" t="s">
        <v>44</v>
      </c>
      <c r="O417" s="42"/>
      <c r="P417" s="197">
        <f t="shared" si="51"/>
        <v>0</v>
      </c>
      <c r="Q417" s="197">
        <v>0</v>
      </c>
      <c r="R417" s="197">
        <f t="shared" si="52"/>
        <v>0</v>
      </c>
      <c r="S417" s="197">
        <v>0</v>
      </c>
      <c r="T417" s="198">
        <f t="shared" si="53"/>
        <v>0</v>
      </c>
      <c r="AR417" s="24" t="s">
        <v>252</v>
      </c>
      <c r="AT417" s="24" t="s">
        <v>143</v>
      </c>
      <c r="AU417" s="24" t="s">
        <v>83</v>
      </c>
      <c r="AY417" s="24" t="s">
        <v>140</v>
      </c>
      <c r="BE417" s="199">
        <f t="shared" si="44"/>
        <v>0</v>
      </c>
      <c r="BF417" s="199">
        <f t="shared" si="45"/>
        <v>0</v>
      </c>
      <c r="BG417" s="199">
        <f t="shared" si="46"/>
        <v>0</v>
      </c>
      <c r="BH417" s="199">
        <f t="shared" si="47"/>
        <v>0</v>
      </c>
      <c r="BI417" s="199">
        <f t="shared" si="48"/>
        <v>0</v>
      </c>
      <c r="BJ417" s="24" t="s">
        <v>81</v>
      </c>
      <c r="BK417" s="199">
        <f t="shared" si="49"/>
        <v>0</v>
      </c>
      <c r="BL417" s="24" t="s">
        <v>252</v>
      </c>
      <c r="BM417" s="24" t="s">
        <v>767</v>
      </c>
    </row>
    <row r="418" spans="2:65" s="10" customFormat="1" ht="29.85" customHeight="1">
      <c r="B418" s="172"/>
      <c r="C418" s="173"/>
      <c r="D418" s="174" t="s">
        <v>72</v>
      </c>
      <c r="E418" s="186" t="s">
        <v>768</v>
      </c>
      <c r="F418" s="186" t="s">
        <v>769</v>
      </c>
      <c r="G418" s="173"/>
      <c r="H418" s="173"/>
      <c r="I418" s="176"/>
      <c r="J418" s="187">
        <f>BK418</f>
        <v>0</v>
      </c>
      <c r="K418" s="173"/>
      <c r="L418" s="178"/>
      <c r="M418" s="179"/>
      <c r="N418" s="180"/>
      <c r="O418" s="180"/>
      <c r="P418" s="181">
        <f>SUM(P419:P420)</f>
        <v>0</v>
      </c>
      <c r="Q418" s="180"/>
      <c r="R418" s="181">
        <f>SUM(R419:R420)</f>
        <v>0</v>
      </c>
      <c r="S418" s="180"/>
      <c r="T418" s="182">
        <f>SUM(T419:T420)</f>
        <v>0</v>
      </c>
      <c r="AR418" s="183" t="s">
        <v>83</v>
      </c>
      <c r="AT418" s="184" t="s">
        <v>72</v>
      </c>
      <c r="AU418" s="184" t="s">
        <v>81</v>
      </c>
      <c r="AY418" s="183" t="s">
        <v>140</v>
      </c>
      <c r="BK418" s="185">
        <f>SUM(BK419:BK420)</f>
        <v>0</v>
      </c>
    </row>
    <row r="419" spans="2:65" s="1" customFormat="1" ht="16.5" customHeight="1">
      <c r="B419" s="41"/>
      <c r="C419" s="188" t="s">
        <v>770</v>
      </c>
      <c r="D419" s="188" t="s">
        <v>143</v>
      </c>
      <c r="E419" s="189" t="s">
        <v>771</v>
      </c>
      <c r="F419" s="190" t="s">
        <v>772</v>
      </c>
      <c r="G419" s="191" t="s">
        <v>146</v>
      </c>
      <c r="H419" s="192">
        <v>1</v>
      </c>
      <c r="I419" s="193"/>
      <c r="J419" s="194">
        <f>ROUND(I419*H419,2)</f>
        <v>0</v>
      </c>
      <c r="K419" s="190" t="s">
        <v>21</v>
      </c>
      <c r="L419" s="61"/>
      <c r="M419" s="195" t="s">
        <v>21</v>
      </c>
      <c r="N419" s="196" t="s">
        <v>44</v>
      </c>
      <c r="O419" s="42"/>
      <c r="P419" s="197">
        <f>O419*H419</f>
        <v>0</v>
      </c>
      <c r="Q419" s="197">
        <v>0</v>
      </c>
      <c r="R419" s="197">
        <f>Q419*H419</f>
        <v>0</v>
      </c>
      <c r="S419" s="197">
        <v>0</v>
      </c>
      <c r="T419" s="198">
        <f>S419*H419</f>
        <v>0</v>
      </c>
      <c r="AR419" s="24" t="s">
        <v>252</v>
      </c>
      <c r="AT419" s="24" t="s">
        <v>143</v>
      </c>
      <c r="AU419" s="24" t="s">
        <v>83</v>
      </c>
      <c r="AY419" s="24" t="s">
        <v>140</v>
      </c>
      <c r="BE419" s="199">
        <f>IF(N419="základní",J419,0)</f>
        <v>0</v>
      </c>
      <c r="BF419" s="199">
        <f>IF(N419="snížená",J419,0)</f>
        <v>0</v>
      </c>
      <c r="BG419" s="199">
        <f>IF(N419="zákl. přenesená",J419,0)</f>
        <v>0</v>
      </c>
      <c r="BH419" s="199">
        <f>IF(N419="sníž. přenesená",J419,0)</f>
        <v>0</v>
      </c>
      <c r="BI419" s="199">
        <f>IF(N419="nulová",J419,0)</f>
        <v>0</v>
      </c>
      <c r="BJ419" s="24" t="s">
        <v>81</v>
      </c>
      <c r="BK419" s="199">
        <f>ROUND(I419*H419,2)</f>
        <v>0</v>
      </c>
      <c r="BL419" s="24" t="s">
        <v>252</v>
      </c>
      <c r="BM419" s="24" t="s">
        <v>773</v>
      </c>
    </row>
    <row r="420" spans="2:65" s="1" customFormat="1" ht="25.5" customHeight="1">
      <c r="B420" s="41"/>
      <c r="C420" s="188" t="s">
        <v>774</v>
      </c>
      <c r="D420" s="188" t="s">
        <v>143</v>
      </c>
      <c r="E420" s="189" t="s">
        <v>775</v>
      </c>
      <c r="F420" s="190" t="s">
        <v>776</v>
      </c>
      <c r="G420" s="191" t="s">
        <v>146</v>
      </c>
      <c r="H420" s="192">
        <v>1</v>
      </c>
      <c r="I420" s="193"/>
      <c r="J420" s="194">
        <f>ROUND(I420*H420,2)</f>
        <v>0</v>
      </c>
      <c r="K420" s="190" t="s">
        <v>21</v>
      </c>
      <c r="L420" s="61"/>
      <c r="M420" s="195" t="s">
        <v>21</v>
      </c>
      <c r="N420" s="196" t="s">
        <v>44</v>
      </c>
      <c r="O420" s="42"/>
      <c r="P420" s="197">
        <f>O420*H420</f>
        <v>0</v>
      </c>
      <c r="Q420" s="197">
        <v>0</v>
      </c>
      <c r="R420" s="197">
        <f>Q420*H420</f>
        <v>0</v>
      </c>
      <c r="S420" s="197">
        <v>0</v>
      </c>
      <c r="T420" s="198">
        <f>S420*H420</f>
        <v>0</v>
      </c>
      <c r="AR420" s="24" t="s">
        <v>252</v>
      </c>
      <c r="AT420" s="24" t="s">
        <v>143</v>
      </c>
      <c r="AU420" s="24" t="s">
        <v>83</v>
      </c>
      <c r="AY420" s="24" t="s">
        <v>140</v>
      </c>
      <c r="BE420" s="199">
        <f>IF(N420="základní",J420,0)</f>
        <v>0</v>
      </c>
      <c r="BF420" s="199">
        <f>IF(N420="snížená",J420,0)</f>
        <v>0</v>
      </c>
      <c r="BG420" s="199">
        <f>IF(N420="zákl. přenesená",J420,0)</f>
        <v>0</v>
      </c>
      <c r="BH420" s="199">
        <f>IF(N420="sníž. přenesená",J420,0)</f>
        <v>0</v>
      </c>
      <c r="BI420" s="199">
        <f>IF(N420="nulová",J420,0)</f>
        <v>0</v>
      </c>
      <c r="BJ420" s="24" t="s">
        <v>81</v>
      </c>
      <c r="BK420" s="199">
        <f>ROUND(I420*H420,2)</f>
        <v>0</v>
      </c>
      <c r="BL420" s="24" t="s">
        <v>252</v>
      </c>
      <c r="BM420" s="24" t="s">
        <v>777</v>
      </c>
    </row>
    <row r="421" spans="2:65" s="10" customFormat="1" ht="29.85" customHeight="1">
      <c r="B421" s="172"/>
      <c r="C421" s="173"/>
      <c r="D421" s="174" t="s">
        <v>72</v>
      </c>
      <c r="E421" s="186" t="s">
        <v>778</v>
      </c>
      <c r="F421" s="186" t="s">
        <v>779</v>
      </c>
      <c r="G421" s="173"/>
      <c r="H421" s="173"/>
      <c r="I421" s="176"/>
      <c r="J421" s="187">
        <f>BK421</f>
        <v>0</v>
      </c>
      <c r="K421" s="173"/>
      <c r="L421" s="178"/>
      <c r="M421" s="179"/>
      <c r="N421" s="180"/>
      <c r="O421" s="180"/>
      <c r="P421" s="181">
        <f>SUM(P422:P535)</f>
        <v>0</v>
      </c>
      <c r="Q421" s="180"/>
      <c r="R421" s="181">
        <f>SUM(R422:R535)</f>
        <v>3.1932769909999998</v>
      </c>
      <c r="S421" s="180"/>
      <c r="T421" s="182">
        <f>SUM(T422:T535)</f>
        <v>3.0026999999999999</v>
      </c>
      <c r="AR421" s="183" t="s">
        <v>83</v>
      </c>
      <c r="AT421" s="184" t="s">
        <v>72</v>
      </c>
      <c r="AU421" s="184" t="s">
        <v>81</v>
      </c>
      <c r="AY421" s="183" t="s">
        <v>140</v>
      </c>
      <c r="BK421" s="185">
        <f>SUM(BK422:BK535)</f>
        <v>0</v>
      </c>
    </row>
    <row r="422" spans="2:65" s="1" customFormat="1" ht="25.5" customHeight="1">
      <c r="B422" s="41"/>
      <c r="C422" s="188" t="s">
        <v>780</v>
      </c>
      <c r="D422" s="188" t="s">
        <v>143</v>
      </c>
      <c r="E422" s="189" t="s">
        <v>781</v>
      </c>
      <c r="F422" s="190" t="s">
        <v>782</v>
      </c>
      <c r="G422" s="191" t="s">
        <v>274</v>
      </c>
      <c r="H422" s="192">
        <v>0.192</v>
      </c>
      <c r="I422" s="193"/>
      <c r="J422" s="194">
        <f>ROUND(I422*H422,2)</f>
        <v>0</v>
      </c>
      <c r="K422" s="190" t="s">
        <v>147</v>
      </c>
      <c r="L422" s="61"/>
      <c r="M422" s="195" t="s">
        <v>21</v>
      </c>
      <c r="N422" s="196" t="s">
        <v>44</v>
      </c>
      <c r="O422" s="42"/>
      <c r="P422" s="197">
        <f>O422*H422</f>
        <v>0</v>
      </c>
      <c r="Q422" s="197">
        <v>0</v>
      </c>
      <c r="R422" s="197">
        <f>Q422*H422</f>
        <v>0</v>
      </c>
      <c r="S422" s="197">
        <v>0</v>
      </c>
      <c r="T422" s="198">
        <f>S422*H422</f>
        <v>0</v>
      </c>
      <c r="AR422" s="24" t="s">
        <v>252</v>
      </c>
      <c r="AT422" s="24" t="s">
        <v>143</v>
      </c>
      <c r="AU422" s="24" t="s">
        <v>83</v>
      </c>
      <c r="AY422" s="24" t="s">
        <v>140</v>
      </c>
      <c r="BE422" s="199">
        <f>IF(N422="základní",J422,0)</f>
        <v>0</v>
      </c>
      <c r="BF422" s="199">
        <f>IF(N422="snížená",J422,0)</f>
        <v>0</v>
      </c>
      <c r="BG422" s="199">
        <f>IF(N422="zákl. přenesená",J422,0)</f>
        <v>0</v>
      </c>
      <c r="BH422" s="199">
        <f>IF(N422="sníž. přenesená",J422,0)</f>
        <v>0</v>
      </c>
      <c r="BI422" s="199">
        <f>IF(N422="nulová",J422,0)</f>
        <v>0</v>
      </c>
      <c r="BJ422" s="24" t="s">
        <v>81</v>
      </c>
      <c r="BK422" s="199">
        <f>ROUND(I422*H422,2)</f>
        <v>0</v>
      </c>
      <c r="BL422" s="24" t="s">
        <v>252</v>
      </c>
      <c r="BM422" s="24" t="s">
        <v>783</v>
      </c>
    </row>
    <row r="423" spans="2:65" s="11" customFormat="1">
      <c r="B423" s="200"/>
      <c r="C423" s="201"/>
      <c r="D423" s="202" t="s">
        <v>156</v>
      </c>
      <c r="E423" s="203" t="s">
        <v>21</v>
      </c>
      <c r="F423" s="204" t="s">
        <v>784</v>
      </c>
      <c r="G423" s="201"/>
      <c r="H423" s="203" t="s">
        <v>21</v>
      </c>
      <c r="I423" s="205"/>
      <c r="J423" s="201"/>
      <c r="K423" s="201"/>
      <c r="L423" s="206"/>
      <c r="M423" s="207"/>
      <c r="N423" s="208"/>
      <c r="O423" s="208"/>
      <c r="P423" s="208"/>
      <c r="Q423" s="208"/>
      <c r="R423" s="208"/>
      <c r="S423" s="208"/>
      <c r="T423" s="209"/>
      <c r="AT423" s="210" t="s">
        <v>156</v>
      </c>
      <c r="AU423" s="210" t="s">
        <v>83</v>
      </c>
      <c r="AV423" s="11" t="s">
        <v>81</v>
      </c>
      <c r="AW423" s="11" t="s">
        <v>36</v>
      </c>
      <c r="AX423" s="11" t="s">
        <v>73</v>
      </c>
      <c r="AY423" s="210" t="s">
        <v>140</v>
      </c>
    </row>
    <row r="424" spans="2:65" s="12" customFormat="1">
      <c r="B424" s="211"/>
      <c r="C424" s="212"/>
      <c r="D424" s="202" t="s">
        <v>156</v>
      </c>
      <c r="E424" s="213" t="s">
        <v>21</v>
      </c>
      <c r="F424" s="214" t="s">
        <v>785</v>
      </c>
      <c r="G424" s="212"/>
      <c r="H424" s="215">
        <v>0.04</v>
      </c>
      <c r="I424" s="216"/>
      <c r="J424" s="212"/>
      <c r="K424" s="212"/>
      <c r="L424" s="217"/>
      <c r="M424" s="218"/>
      <c r="N424" s="219"/>
      <c r="O424" s="219"/>
      <c r="P424" s="219"/>
      <c r="Q424" s="219"/>
      <c r="R424" s="219"/>
      <c r="S424" s="219"/>
      <c r="T424" s="220"/>
      <c r="AT424" s="221" t="s">
        <v>156</v>
      </c>
      <c r="AU424" s="221" t="s">
        <v>83</v>
      </c>
      <c r="AV424" s="12" t="s">
        <v>83</v>
      </c>
      <c r="AW424" s="12" t="s">
        <v>36</v>
      </c>
      <c r="AX424" s="12" t="s">
        <v>73</v>
      </c>
      <c r="AY424" s="221" t="s">
        <v>140</v>
      </c>
    </row>
    <row r="425" spans="2:65" s="12" customFormat="1">
      <c r="B425" s="211"/>
      <c r="C425" s="212"/>
      <c r="D425" s="202" t="s">
        <v>156</v>
      </c>
      <c r="E425" s="213" t="s">
        <v>21</v>
      </c>
      <c r="F425" s="214" t="s">
        <v>786</v>
      </c>
      <c r="G425" s="212"/>
      <c r="H425" s="215">
        <v>6.8000000000000005E-2</v>
      </c>
      <c r="I425" s="216"/>
      <c r="J425" s="212"/>
      <c r="K425" s="212"/>
      <c r="L425" s="217"/>
      <c r="M425" s="218"/>
      <c r="N425" s="219"/>
      <c r="O425" s="219"/>
      <c r="P425" s="219"/>
      <c r="Q425" s="219"/>
      <c r="R425" s="219"/>
      <c r="S425" s="219"/>
      <c r="T425" s="220"/>
      <c r="AT425" s="221" t="s">
        <v>156</v>
      </c>
      <c r="AU425" s="221" t="s">
        <v>83</v>
      </c>
      <c r="AV425" s="12" t="s">
        <v>83</v>
      </c>
      <c r="AW425" s="12" t="s">
        <v>36</v>
      </c>
      <c r="AX425" s="12" t="s">
        <v>73</v>
      </c>
      <c r="AY425" s="221" t="s">
        <v>140</v>
      </c>
    </row>
    <row r="426" spans="2:65" s="12" customFormat="1">
      <c r="B426" s="211"/>
      <c r="C426" s="212"/>
      <c r="D426" s="202" t="s">
        <v>156</v>
      </c>
      <c r="E426" s="213" t="s">
        <v>21</v>
      </c>
      <c r="F426" s="214" t="s">
        <v>787</v>
      </c>
      <c r="G426" s="212"/>
      <c r="H426" s="215">
        <v>8.4000000000000005E-2</v>
      </c>
      <c r="I426" s="216"/>
      <c r="J426" s="212"/>
      <c r="K426" s="212"/>
      <c r="L426" s="217"/>
      <c r="M426" s="218"/>
      <c r="N426" s="219"/>
      <c r="O426" s="219"/>
      <c r="P426" s="219"/>
      <c r="Q426" s="219"/>
      <c r="R426" s="219"/>
      <c r="S426" s="219"/>
      <c r="T426" s="220"/>
      <c r="AT426" s="221" t="s">
        <v>156</v>
      </c>
      <c r="AU426" s="221" t="s">
        <v>83</v>
      </c>
      <c r="AV426" s="12" t="s">
        <v>83</v>
      </c>
      <c r="AW426" s="12" t="s">
        <v>36</v>
      </c>
      <c r="AX426" s="12" t="s">
        <v>73</v>
      </c>
      <c r="AY426" s="221" t="s">
        <v>140</v>
      </c>
    </row>
    <row r="427" spans="2:65" s="14" customFormat="1">
      <c r="B427" s="233"/>
      <c r="C427" s="234"/>
      <c r="D427" s="202" t="s">
        <v>156</v>
      </c>
      <c r="E427" s="235" t="s">
        <v>21</v>
      </c>
      <c r="F427" s="236" t="s">
        <v>164</v>
      </c>
      <c r="G427" s="234"/>
      <c r="H427" s="237">
        <v>0.192</v>
      </c>
      <c r="I427" s="238"/>
      <c r="J427" s="234"/>
      <c r="K427" s="234"/>
      <c r="L427" s="239"/>
      <c r="M427" s="240"/>
      <c r="N427" s="241"/>
      <c r="O427" s="241"/>
      <c r="P427" s="241"/>
      <c r="Q427" s="241"/>
      <c r="R427" s="241"/>
      <c r="S427" s="241"/>
      <c r="T427" s="242"/>
      <c r="AT427" s="243" t="s">
        <v>156</v>
      </c>
      <c r="AU427" s="243" t="s">
        <v>83</v>
      </c>
      <c r="AV427" s="14" t="s">
        <v>148</v>
      </c>
      <c r="AW427" s="14" t="s">
        <v>36</v>
      </c>
      <c r="AX427" s="14" t="s">
        <v>81</v>
      </c>
      <c r="AY427" s="243" t="s">
        <v>140</v>
      </c>
    </row>
    <row r="428" spans="2:65" s="1" customFormat="1" ht="25.5" customHeight="1">
      <c r="B428" s="41"/>
      <c r="C428" s="188" t="s">
        <v>788</v>
      </c>
      <c r="D428" s="188" t="s">
        <v>143</v>
      </c>
      <c r="E428" s="189" t="s">
        <v>789</v>
      </c>
      <c r="F428" s="190" t="s">
        <v>790</v>
      </c>
      <c r="G428" s="191" t="s">
        <v>154</v>
      </c>
      <c r="H428" s="192">
        <v>365.20299999999997</v>
      </c>
      <c r="I428" s="193"/>
      <c r="J428" s="194">
        <f>ROUND(I428*H428,2)</f>
        <v>0</v>
      </c>
      <c r="K428" s="190" t="s">
        <v>147</v>
      </c>
      <c r="L428" s="61"/>
      <c r="M428" s="195" t="s">
        <v>21</v>
      </c>
      <c r="N428" s="196" t="s">
        <v>44</v>
      </c>
      <c r="O428" s="42"/>
      <c r="P428" s="197">
        <f>O428*H428</f>
        <v>0</v>
      </c>
      <c r="Q428" s="197">
        <v>0</v>
      </c>
      <c r="R428" s="197">
        <f>Q428*H428</f>
        <v>0</v>
      </c>
      <c r="S428" s="197">
        <v>0</v>
      </c>
      <c r="T428" s="198">
        <f>S428*H428</f>
        <v>0</v>
      </c>
      <c r="AR428" s="24" t="s">
        <v>252</v>
      </c>
      <c r="AT428" s="24" t="s">
        <v>143</v>
      </c>
      <c r="AU428" s="24" t="s">
        <v>83</v>
      </c>
      <c r="AY428" s="24" t="s">
        <v>140</v>
      </c>
      <c r="BE428" s="199">
        <f>IF(N428="základní",J428,0)</f>
        <v>0</v>
      </c>
      <c r="BF428" s="199">
        <f>IF(N428="snížená",J428,0)</f>
        <v>0</v>
      </c>
      <c r="BG428" s="199">
        <f>IF(N428="zákl. přenesená",J428,0)</f>
        <v>0</v>
      </c>
      <c r="BH428" s="199">
        <f>IF(N428="sníž. přenesená",J428,0)</f>
        <v>0</v>
      </c>
      <c r="BI428" s="199">
        <f>IF(N428="nulová",J428,0)</f>
        <v>0</v>
      </c>
      <c r="BJ428" s="24" t="s">
        <v>81</v>
      </c>
      <c r="BK428" s="199">
        <f>ROUND(I428*H428,2)</f>
        <v>0</v>
      </c>
      <c r="BL428" s="24" t="s">
        <v>252</v>
      </c>
      <c r="BM428" s="24" t="s">
        <v>791</v>
      </c>
    </row>
    <row r="429" spans="2:65" s="11" customFormat="1">
      <c r="B429" s="200"/>
      <c r="C429" s="201"/>
      <c r="D429" s="202" t="s">
        <v>156</v>
      </c>
      <c r="E429" s="203" t="s">
        <v>21</v>
      </c>
      <c r="F429" s="204" t="s">
        <v>792</v>
      </c>
      <c r="G429" s="201"/>
      <c r="H429" s="203" t="s">
        <v>21</v>
      </c>
      <c r="I429" s="205"/>
      <c r="J429" s="201"/>
      <c r="K429" s="201"/>
      <c r="L429" s="206"/>
      <c r="M429" s="207"/>
      <c r="N429" s="208"/>
      <c r="O429" s="208"/>
      <c r="P429" s="208"/>
      <c r="Q429" s="208"/>
      <c r="R429" s="208"/>
      <c r="S429" s="208"/>
      <c r="T429" s="209"/>
      <c r="AT429" s="210" t="s">
        <v>156</v>
      </c>
      <c r="AU429" s="210" t="s">
        <v>83</v>
      </c>
      <c r="AV429" s="11" t="s">
        <v>81</v>
      </c>
      <c r="AW429" s="11" t="s">
        <v>36</v>
      </c>
      <c r="AX429" s="11" t="s">
        <v>73</v>
      </c>
      <c r="AY429" s="210" t="s">
        <v>140</v>
      </c>
    </row>
    <row r="430" spans="2:65" s="12" customFormat="1">
      <c r="B430" s="211"/>
      <c r="C430" s="212"/>
      <c r="D430" s="202" t="s">
        <v>156</v>
      </c>
      <c r="E430" s="213" t="s">
        <v>21</v>
      </c>
      <c r="F430" s="214" t="s">
        <v>793</v>
      </c>
      <c r="G430" s="212"/>
      <c r="H430" s="215">
        <v>158.30099999999999</v>
      </c>
      <c r="I430" s="216"/>
      <c r="J430" s="212"/>
      <c r="K430" s="212"/>
      <c r="L430" s="217"/>
      <c r="M430" s="218"/>
      <c r="N430" s="219"/>
      <c r="O430" s="219"/>
      <c r="P430" s="219"/>
      <c r="Q430" s="219"/>
      <c r="R430" s="219"/>
      <c r="S430" s="219"/>
      <c r="T430" s="220"/>
      <c r="AT430" s="221" t="s">
        <v>156</v>
      </c>
      <c r="AU430" s="221" t="s">
        <v>83</v>
      </c>
      <c r="AV430" s="12" t="s">
        <v>83</v>
      </c>
      <c r="AW430" s="12" t="s">
        <v>36</v>
      </c>
      <c r="AX430" s="12" t="s">
        <v>73</v>
      </c>
      <c r="AY430" s="221" t="s">
        <v>140</v>
      </c>
    </row>
    <row r="431" spans="2:65" s="12" customFormat="1">
      <c r="B431" s="211"/>
      <c r="C431" s="212"/>
      <c r="D431" s="202" t="s">
        <v>156</v>
      </c>
      <c r="E431" s="213" t="s">
        <v>21</v>
      </c>
      <c r="F431" s="214" t="s">
        <v>794</v>
      </c>
      <c r="G431" s="212"/>
      <c r="H431" s="215">
        <v>0.496</v>
      </c>
      <c r="I431" s="216"/>
      <c r="J431" s="212"/>
      <c r="K431" s="212"/>
      <c r="L431" s="217"/>
      <c r="M431" s="218"/>
      <c r="N431" s="219"/>
      <c r="O431" s="219"/>
      <c r="P431" s="219"/>
      <c r="Q431" s="219"/>
      <c r="R431" s="219"/>
      <c r="S431" s="219"/>
      <c r="T431" s="220"/>
      <c r="AT431" s="221" t="s">
        <v>156</v>
      </c>
      <c r="AU431" s="221" t="s">
        <v>83</v>
      </c>
      <c r="AV431" s="12" t="s">
        <v>83</v>
      </c>
      <c r="AW431" s="12" t="s">
        <v>36</v>
      </c>
      <c r="AX431" s="12" t="s">
        <v>73</v>
      </c>
      <c r="AY431" s="221" t="s">
        <v>140</v>
      </c>
    </row>
    <row r="432" spans="2:65" s="12" customFormat="1">
      <c r="B432" s="211"/>
      <c r="C432" s="212"/>
      <c r="D432" s="202" t="s">
        <v>156</v>
      </c>
      <c r="E432" s="213" t="s">
        <v>21</v>
      </c>
      <c r="F432" s="214" t="s">
        <v>795</v>
      </c>
      <c r="G432" s="212"/>
      <c r="H432" s="215">
        <v>0.49</v>
      </c>
      <c r="I432" s="216"/>
      <c r="J432" s="212"/>
      <c r="K432" s="212"/>
      <c r="L432" s="217"/>
      <c r="M432" s="218"/>
      <c r="N432" s="219"/>
      <c r="O432" s="219"/>
      <c r="P432" s="219"/>
      <c r="Q432" s="219"/>
      <c r="R432" s="219"/>
      <c r="S432" s="219"/>
      <c r="T432" s="220"/>
      <c r="AT432" s="221" t="s">
        <v>156</v>
      </c>
      <c r="AU432" s="221" t="s">
        <v>83</v>
      </c>
      <c r="AV432" s="12" t="s">
        <v>83</v>
      </c>
      <c r="AW432" s="12" t="s">
        <v>36</v>
      </c>
      <c r="AX432" s="12" t="s">
        <v>73</v>
      </c>
      <c r="AY432" s="221" t="s">
        <v>140</v>
      </c>
    </row>
    <row r="433" spans="2:51" s="12" customFormat="1">
      <c r="B433" s="211"/>
      <c r="C433" s="212"/>
      <c r="D433" s="202" t="s">
        <v>156</v>
      </c>
      <c r="E433" s="213" t="s">
        <v>21</v>
      </c>
      <c r="F433" s="214" t="s">
        <v>796</v>
      </c>
      <c r="G433" s="212"/>
      <c r="H433" s="215">
        <v>0.48599999999999999</v>
      </c>
      <c r="I433" s="216"/>
      <c r="J433" s="212"/>
      <c r="K433" s="212"/>
      <c r="L433" s="217"/>
      <c r="M433" s="218"/>
      <c r="N433" s="219"/>
      <c r="O433" s="219"/>
      <c r="P433" s="219"/>
      <c r="Q433" s="219"/>
      <c r="R433" s="219"/>
      <c r="S433" s="219"/>
      <c r="T433" s="220"/>
      <c r="AT433" s="221" t="s">
        <v>156</v>
      </c>
      <c r="AU433" s="221" t="s">
        <v>83</v>
      </c>
      <c r="AV433" s="12" t="s">
        <v>83</v>
      </c>
      <c r="AW433" s="12" t="s">
        <v>36</v>
      </c>
      <c r="AX433" s="12" t="s">
        <v>73</v>
      </c>
      <c r="AY433" s="221" t="s">
        <v>140</v>
      </c>
    </row>
    <row r="434" spans="2:51" s="12" customFormat="1">
      <c r="B434" s="211"/>
      <c r="C434" s="212"/>
      <c r="D434" s="202" t="s">
        <v>156</v>
      </c>
      <c r="E434" s="213" t="s">
        <v>21</v>
      </c>
      <c r="F434" s="214" t="s">
        <v>797</v>
      </c>
      <c r="G434" s="212"/>
      <c r="H434" s="215">
        <v>0.49099999999999999</v>
      </c>
      <c r="I434" s="216"/>
      <c r="J434" s="212"/>
      <c r="K434" s="212"/>
      <c r="L434" s="217"/>
      <c r="M434" s="218"/>
      <c r="N434" s="219"/>
      <c r="O434" s="219"/>
      <c r="P434" s="219"/>
      <c r="Q434" s="219"/>
      <c r="R434" s="219"/>
      <c r="S434" s="219"/>
      <c r="T434" s="220"/>
      <c r="AT434" s="221" t="s">
        <v>156</v>
      </c>
      <c r="AU434" s="221" t="s">
        <v>83</v>
      </c>
      <c r="AV434" s="12" t="s">
        <v>83</v>
      </c>
      <c r="AW434" s="12" t="s">
        <v>36</v>
      </c>
      <c r="AX434" s="12" t="s">
        <v>73</v>
      </c>
      <c r="AY434" s="221" t="s">
        <v>140</v>
      </c>
    </row>
    <row r="435" spans="2:51" s="12" customFormat="1">
      <c r="B435" s="211"/>
      <c r="C435" s="212"/>
      <c r="D435" s="202" t="s">
        <v>156</v>
      </c>
      <c r="E435" s="213" t="s">
        <v>21</v>
      </c>
      <c r="F435" s="214" t="s">
        <v>798</v>
      </c>
      <c r="G435" s="212"/>
      <c r="H435" s="215">
        <v>-2.6459999999999999</v>
      </c>
      <c r="I435" s="216"/>
      <c r="J435" s="212"/>
      <c r="K435" s="212"/>
      <c r="L435" s="217"/>
      <c r="M435" s="218"/>
      <c r="N435" s="219"/>
      <c r="O435" s="219"/>
      <c r="P435" s="219"/>
      <c r="Q435" s="219"/>
      <c r="R435" s="219"/>
      <c r="S435" s="219"/>
      <c r="T435" s="220"/>
      <c r="AT435" s="221" t="s">
        <v>156</v>
      </c>
      <c r="AU435" s="221" t="s">
        <v>83</v>
      </c>
      <c r="AV435" s="12" t="s">
        <v>83</v>
      </c>
      <c r="AW435" s="12" t="s">
        <v>36</v>
      </c>
      <c r="AX435" s="12" t="s">
        <v>73</v>
      </c>
      <c r="AY435" s="221" t="s">
        <v>140</v>
      </c>
    </row>
    <row r="436" spans="2:51" s="13" customFormat="1">
      <c r="B436" s="222"/>
      <c r="C436" s="223"/>
      <c r="D436" s="202" t="s">
        <v>156</v>
      </c>
      <c r="E436" s="224" t="s">
        <v>21</v>
      </c>
      <c r="F436" s="225" t="s">
        <v>160</v>
      </c>
      <c r="G436" s="223"/>
      <c r="H436" s="226">
        <v>157.61799999999999</v>
      </c>
      <c r="I436" s="227"/>
      <c r="J436" s="223"/>
      <c r="K436" s="223"/>
      <c r="L436" s="228"/>
      <c r="M436" s="229"/>
      <c r="N436" s="230"/>
      <c r="O436" s="230"/>
      <c r="P436" s="230"/>
      <c r="Q436" s="230"/>
      <c r="R436" s="230"/>
      <c r="S436" s="230"/>
      <c r="T436" s="231"/>
      <c r="AT436" s="232" t="s">
        <v>156</v>
      </c>
      <c r="AU436" s="232" t="s">
        <v>83</v>
      </c>
      <c r="AV436" s="13" t="s">
        <v>141</v>
      </c>
      <c r="AW436" s="13" t="s">
        <v>36</v>
      </c>
      <c r="AX436" s="13" t="s">
        <v>73</v>
      </c>
      <c r="AY436" s="232" t="s">
        <v>140</v>
      </c>
    </row>
    <row r="437" spans="2:51" s="11" customFormat="1">
      <c r="B437" s="200"/>
      <c r="C437" s="201"/>
      <c r="D437" s="202" t="s">
        <v>156</v>
      </c>
      <c r="E437" s="203" t="s">
        <v>21</v>
      </c>
      <c r="F437" s="204" t="s">
        <v>799</v>
      </c>
      <c r="G437" s="201"/>
      <c r="H437" s="203" t="s">
        <v>21</v>
      </c>
      <c r="I437" s="205"/>
      <c r="J437" s="201"/>
      <c r="K437" s="201"/>
      <c r="L437" s="206"/>
      <c r="M437" s="207"/>
      <c r="N437" s="208"/>
      <c r="O437" s="208"/>
      <c r="P437" s="208"/>
      <c r="Q437" s="208"/>
      <c r="R437" s="208"/>
      <c r="S437" s="208"/>
      <c r="T437" s="209"/>
      <c r="AT437" s="210" t="s">
        <v>156</v>
      </c>
      <c r="AU437" s="210" t="s">
        <v>83</v>
      </c>
      <c r="AV437" s="11" t="s">
        <v>81</v>
      </c>
      <c r="AW437" s="11" t="s">
        <v>36</v>
      </c>
      <c r="AX437" s="11" t="s">
        <v>73</v>
      </c>
      <c r="AY437" s="210" t="s">
        <v>140</v>
      </c>
    </row>
    <row r="438" spans="2:51" s="12" customFormat="1">
      <c r="B438" s="211"/>
      <c r="C438" s="212"/>
      <c r="D438" s="202" t="s">
        <v>156</v>
      </c>
      <c r="E438" s="213" t="s">
        <v>21</v>
      </c>
      <c r="F438" s="214" t="s">
        <v>800</v>
      </c>
      <c r="G438" s="212"/>
      <c r="H438" s="215">
        <v>21.012</v>
      </c>
      <c r="I438" s="216"/>
      <c r="J438" s="212"/>
      <c r="K438" s="212"/>
      <c r="L438" s="217"/>
      <c r="M438" s="218"/>
      <c r="N438" s="219"/>
      <c r="O438" s="219"/>
      <c r="P438" s="219"/>
      <c r="Q438" s="219"/>
      <c r="R438" s="219"/>
      <c r="S438" s="219"/>
      <c r="T438" s="220"/>
      <c r="AT438" s="221" t="s">
        <v>156</v>
      </c>
      <c r="AU438" s="221" t="s">
        <v>83</v>
      </c>
      <c r="AV438" s="12" t="s">
        <v>83</v>
      </c>
      <c r="AW438" s="12" t="s">
        <v>36</v>
      </c>
      <c r="AX438" s="12" t="s">
        <v>73</v>
      </c>
      <c r="AY438" s="221" t="s">
        <v>140</v>
      </c>
    </row>
    <row r="439" spans="2:51" s="12" customFormat="1">
      <c r="B439" s="211"/>
      <c r="C439" s="212"/>
      <c r="D439" s="202" t="s">
        <v>156</v>
      </c>
      <c r="E439" s="213" t="s">
        <v>21</v>
      </c>
      <c r="F439" s="214" t="s">
        <v>794</v>
      </c>
      <c r="G439" s="212"/>
      <c r="H439" s="215">
        <v>0.496</v>
      </c>
      <c r="I439" s="216"/>
      <c r="J439" s="212"/>
      <c r="K439" s="212"/>
      <c r="L439" s="217"/>
      <c r="M439" s="218"/>
      <c r="N439" s="219"/>
      <c r="O439" s="219"/>
      <c r="P439" s="219"/>
      <c r="Q439" s="219"/>
      <c r="R439" s="219"/>
      <c r="S439" s="219"/>
      <c r="T439" s="220"/>
      <c r="AT439" s="221" t="s">
        <v>156</v>
      </c>
      <c r="AU439" s="221" t="s">
        <v>83</v>
      </c>
      <c r="AV439" s="12" t="s">
        <v>83</v>
      </c>
      <c r="AW439" s="12" t="s">
        <v>36</v>
      </c>
      <c r="AX439" s="12" t="s">
        <v>73</v>
      </c>
      <c r="AY439" s="221" t="s">
        <v>140</v>
      </c>
    </row>
    <row r="440" spans="2:51" s="12" customFormat="1">
      <c r="B440" s="211"/>
      <c r="C440" s="212"/>
      <c r="D440" s="202" t="s">
        <v>156</v>
      </c>
      <c r="E440" s="213" t="s">
        <v>21</v>
      </c>
      <c r="F440" s="214" t="s">
        <v>801</v>
      </c>
      <c r="G440" s="212"/>
      <c r="H440" s="215">
        <v>3.36</v>
      </c>
      <c r="I440" s="216"/>
      <c r="J440" s="212"/>
      <c r="K440" s="212"/>
      <c r="L440" s="217"/>
      <c r="M440" s="218"/>
      <c r="N440" s="219"/>
      <c r="O440" s="219"/>
      <c r="P440" s="219"/>
      <c r="Q440" s="219"/>
      <c r="R440" s="219"/>
      <c r="S440" s="219"/>
      <c r="T440" s="220"/>
      <c r="AT440" s="221" t="s">
        <v>156</v>
      </c>
      <c r="AU440" s="221" t="s">
        <v>83</v>
      </c>
      <c r="AV440" s="12" t="s">
        <v>83</v>
      </c>
      <c r="AW440" s="12" t="s">
        <v>36</v>
      </c>
      <c r="AX440" s="12" t="s">
        <v>73</v>
      </c>
      <c r="AY440" s="221" t="s">
        <v>140</v>
      </c>
    </row>
    <row r="441" spans="2:51" s="12" customFormat="1">
      <c r="B441" s="211"/>
      <c r="C441" s="212"/>
      <c r="D441" s="202" t="s">
        <v>156</v>
      </c>
      <c r="E441" s="213" t="s">
        <v>21</v>
      </c>
      <c r="F441" s="214" t="s">
        <v>802</v>
      </c>
      <c r="G441" s="212"/>
      <c r="H441" s="215">
        <v>-1.575</v>
      </c>
      <c r="I441" s="216"/>
      <c r="J441" s="212"/>
      <c r="K441" s="212"/>
      <c r="L441" s="217"/>
      <c r="M441" s="218"/>
      <c r="N441" s="219"/>
      <c r="O441" s="219"/>
      <c r="P441" s="219"/>
      <c r="Q441" s="219"/>
      <c r="R441" s="219"/>
      <c r="S441" s="219"/>
      <c r="T441" s="220"/>
      <c r="AT441" s="221" t="s">
        <v>156</v>
      </c>
      <c r="AU441" s="221" t="s">
        <v>83</v>
      </c>
      <c r="AV441" s="12" t="s">
        <v>83</v>
      </c>
      <c r="AW441" s="12" t="s">
        <v>36</v>
      </c>
      <c r="AX441" s="12" t="s">
        <v>73</v>
      </c>
      <c r="AY441" s="221" t="s">
        <v>140</v>
      </c>
    </row>
    <row r="442" spans="2:51" s="13" customFormat="1">
      <c r="B442" s="222"/>
      <c r="C442" s="223"/>
      <c r="D442" s="202" t="s">
        <v>156</v>
      </c>
      <c r="E442" s="224" t="s">
        <v>21</v>
      </c>
      <c r="F442" s="225" t="s">
        <v>160</v>
      </c>
      <c r="G442" s="223"/>
      <c r="H442" s="226">
        <v>23.292999999999999</v>
      </c>
      <c r="I442" s="227"/>
      <c r="J442" s="223"/>
      <c r="K442" s="223"/>
      <c r="L442" s="228"/>
      <c r="M442" s="229"/>
      <c r="N442" s="230"/>
      <c r="O442" s="230"/>
      <c r="P442" s="230"/>
      <c r="Q442" s="230"/>
      <c r="R442" s="230"/>
      <c r="S442" s="230"/>
      <c r="T442" s="231"/>
      <c r="AT442" s="232" t="s">
        <v>156</v>
      </c>
      <c r="AU442" s="232" t="s">
        <v>83</v>
      </c>
      <c r="AV442" s="13" t="s">
        <v>141</v>
      </c>
      <c r="AW442" s="13" t="s">
        <v>36</v>
      </c>
      <c r="AX442" s="13" t="s">
        <v>73</v>
      </c>
      <c r="AY442" s="232" t="s">
        <v>140</v>
      </c>
    </row>
    <row r="443" spans="2:51" s="11" customFormat="1">
      <c r="B443" s="200"/>
      <c r="C443" s="201"/>
      <c r="D443" s="202" t="s">
        <v>156</v>
      </c>
      <c r="E443" s="203" t="s">
        <v>21</v>
      </c>
      <c r="F443" s="204" t="s">
        <v>803</v>
      </c>
      <c r="G443" s="201"/>
      <c r="H443" s="203" t="s">
        <v>21</v>
      </c>
      <c r="I443" s="205"/>
      <c r="J443" s="201"/>
      <c r="K443" s="201"/>
      <c r="L443" s="206"/>
      <c r="M443" s="207"/>
      <c r="N443" s="208"/>
      <c r="O443" s="208"/>
      <c r="P443" s="208"/>
      <c r="Q443" s="208"/>
      <c r="R443" s="208"/>
      <c r="S443" s="208"/>
      <c r="T443" s="209"/>
      <c r="AT443" s="210" t="s">
        <v>156</v>
      </c>
      <c r="AU443" s="210" t="s">
        <v>83</v>
      </c>
      <c r="AV443" s="11" t="s">
        <v>81</v>
      </c>
      <c r="AW443" s="11" t="s">
        <v>36</v>
      </c>
      <c r="AX443" s="11" t="s">
        <v>73</v>
      </c>
      <c r="AY443" s="210" t="s">
        <v>140</v>
      </c>
    </row>
    <row r="444" spans="2:51" s="12" customFormat="1">
      <c r="B444" s="211"/>
      <c r="C444" s="212"/>
      <c r="D444" s="202" t="s">
        <v>156</v>
      </c>
      <c r="E444" s="213" t="s">
        <v>21</v>
      </c>
      <c r="F444" s="214" t="s">
        <v>804</v>
      </c>
      <c r="G444" s="212"/>
      <c r="H444" s="215">
        <v>1.575</v>
      </c>
      <c r="I444" s="216"/>
      <c r="J444" s="212"/>
      <c r="K444" s="212"/>
      <c r="L444" s="217"/>
      <c r="M444" s="218"/>
      <c r="N444" s="219"/>
      <c r="O444" s="219"/>
      <c r="P444" s="219"/>
      <c r="Q444" s="219"/>
      <c r="R444" s="219"/>
      <c r="S444" s="219"/>
      <c r="T444" s="220"/>
      <c r="AT444" s="221" t="s">
        <v>156</v>
      </c>
      <c r="AU444" s="221" t="s">
        <v>83</v>
      </c>
      <c r="AV444" s="12" t="s">
        <v>83</v>
      </c>
      <c r="AW444" s="12" t="s">
        <v>36</v>
      </c>
      <c r="AX444" s="12" t="s">
        <v>73</v>
      </c>
      <c r="AY444" s="221" t="s">
        <v>140</v>
      </c>
    </row>
    <row r="445" spans="2:51" s="13" customFormat="1">
      <c r="B445" s="222"/>
      <c r="C445" s="223"/>
      <c r="D445" s="202" t="s">
        <v>156</v>
      </c>
      <c r="E445" s="224" t="s">
        <v>21</v>
      </c>
      <c r="F445" s="225" t="s">
        <v>160</v>
      </c>
      <c r="G445" s="223"/>
      <c r="H445" s="226">
        <v>1.575</v>
      </c>
      <c r="I445" s="227"/>
      <c r="J445" s="223"/>
      <c r="K445" s="223"/>
      <c r="L445" s="228"/>
      <c r="M445" s="229"/>
      <c r="N445" s="230"/>
      <c r="O445" s="230"/>
      <c r="P445" s="230"/>
      <c r="Q445" s="230"/>
      <c r="R445" s="230"/>
      <c r="S445" s="230"/>
      <c r="T445" s="231"/>
      <c r="AT445" s="232" t="s">
        <v>156</v>
      </c>
      <c r="AU445" s="232" t="s">
        <v>83</v>
      </c>
      <c r="AV445" s="13" t="s">
        <v>141</v>
      </c>
      <c r="AW445" s="13" t="s">
        <v>36</v>
      </c>
      <c r="AX445" s="13" t="s">
        <v>73</v>
      </c>
      <c r="AY445" s="232" t="s">
        <v>140</v>
      </c>
    </row>
    <row r="446" spans="2:51" s="11" customFormat="1">
      <c r="B446" s="200"/>
      <c r="C446" s="201"/>
      <c r="D446" s="202" t="s">
        <v>156</v>
      </c>
      <c r="E446" s="203" t="s">
        <v>21</v>
      </c>
      <c r="F446" s="204" t="s">
        <v>784</v>
      </c>
      <c r="G446" s="201"/>
      <c r="H446" s="203" t="s">
        <v>21</v>
      </c>
      <c r="I446" s="205"/>
      <c r="J446" s="201"/>
      <c r="K446" s="201"/>
      <c r="L446" s="206"/>
      <c r="M446" s="207"/>
      <c r="N446" s="208"/>
      <c r="O446" s="208"/>
      <c r="P446" s="208"/>
      <c r="Q446" s="208"/>
      <c r="R446" s="208"/>
      <c r="S446" s="208"/>
      <c r="T446" s="209"/>
      <c r="AT446" s="210" t="s">
        <v>156</v>
      </c>
      <c r="AU446" s="210" t="s">
        <v>83</v>
      </c>
      <c r="AV446" s="11" t="s">
        <v>81</v>
      </c>
      <c r="AW446" s="11" t="s">
        <v>36</v>
      </c>
      <c r="AX446" s="11" t="s">
        <v>73</v>
      </c>
      <c r="AY446" s="210" t="s">
        <v>140</v>
      </c>
    </row>
    <row r="447" spans="2:51" s="12" customFormat="1">
      <c r="B447" s="211"/>
      <c r="C447" s="212"/>
      <c r="D447" s="202" t="s">
        <v>156</v>
      </c>
      <c r="E447" s="213" t="s">
        <v>21</v>
      </c>
      <c r="F447" s="214" t="s">
        <v>805</v>
      </c>
      <c r="G447" s="212"/>
      <c r="H447" s="215">
        <v>0.80500000000000005</v>
      </c>
      <c r="I447" s="216"/>
      <c r="J447" s="212"/>
      <c r="K447" s="212"/>
      <c r="L447" s="217"/>
      <c r="M447" s="218"/>
      <c r="N447" s="219"/>
      <c r="O447" s="219"/>
      <c r="P447" s="219"/>
      <c r="Q447" s="219"/>
      <c r="R447" s="219"/>
      <c r="S447" s="219"/>
      <c r="T447" s="220"/>
      <c r="AT447" s="221" t="s">
        <v>156</v>
      </c>
      <c r="AU447" s="221" t="s">
        <v>83</v>
      </c>
      <c r="AV447" s="12" t="s">
        <v>83</v>
      </c>
      <c r="AW447" s="12" t="s">
        <v>36</v>
      </c>
      <c r="AX447" s="12" t="s">
        <v>73</v>
      </c>
      <c r="AY447" s="221" t="s">
        <v>140</v>
      </c>
    </row>
    <row r="448" spans="2:51" s="12" customFormat="1">
      <c r="B448" s="211"/>
      <c r="C448" s="212"/>
      <c r="D448" s="202" t="s">
        <v>156</v>
      </c>
      <c r="E448" s="213" t="s">
        <v>21</v>
      </c>
      <c r="F448" s="214" t="s">
        <v>806</v>
      </c>
      <c r="G448" s="212"/>
      <c r="H448" s="215">
        <v>1.365</v>
      </c>
      <c r="I448" s="216"/>
      <c r="J448" s="212"/>
      <c r="K448" s="212"/>
      <c r="L448" s="217"/>
      <c r="M448" s="218"/>
      <c r="N448" s="219"/>
      <c r="O448" s="219"/>
      <c r="P448" s="219"/>
      <c r="Q448" s="219"/>
      <c r="R448" s="219"/>
      <c r="S448" s="219"/>
      <c r="T448" s="220"/>
      <c r="AT448" s="221" t="s">
        <v>156</v>
      </c>
      <c r="AU448" s="221" t="s">
        <v>83</v>
      </c>
      <c r="AV448" s="12" t="s">
        <v>83</v>
      </c>
      <c r="AW448" s="12" t="s">
        <v>36</v>
      </c>
      <c r="AX448" s="12" t="s">
        <v>73</v>
      </c>
      <c r="AY448" s="221" t="s">
        <v>140</v>
      </c>
    </row>
    <row r="449" spans="2:51" s="12" customFormat="1">
      <c r="B449" s="211"/>
      <c r="C449" s="212"/>
      <c r="D449" s="202" t="s">
        <v>156</v>
      </c>
      <c r="E449" s="213" t="s">
        <v>21</v>
      </c>
      <c r="F449" s="214" t="s">
        <v>807</v>
      </c>
      <c r="G449" s="212"/>
      <c r="H449" s="215">
        <v>1.673</v>
      </c>
      <c r="I449" s="216"/>
      <c r="J449" s="212"/>
      <c r="K449" s="212"/>
      <c r="L449" s="217"/>
      <c r="M449" s="218"/>
      <c r="N449" s="219"/>
      <c r="O449" s="219"/>
      <c r="P449" s="219"/>
      <c r="Q449" s="219"/>
      <c r="R449" s="219"/>
      <c r="S449" s="219"/>
      <c r="T449" s="220"/>
      <c r="AT449" s="221" t="s">
        <v>156</v>
      </c>
      <c r="AU449" s="221" t="s">
        <v>83</v>
      </c>
      <c r="AV449" s="12" t="s">
        <v>83</v>
      </c>
      <c r="AW449" s="12" t="s">
        <v>36</v>
      </c>
      <c r="AX449" s="12" t="s">
        <v>73</v>
      </c>
      <c r="AY449" s="221" t="s">
        <v>140</v>
      </c>
    </row>
    <row r="450" spans="2:51" s="13" customFormat="1">
      <c r="B450" s="222"/>
      <c r="C450" s="223"/>
      <c r="D450" s="202" t="s">
        <v>156</v>
      </c>
      <c r="E450" s="224" t="s">
        <v>21</v>
      </c>
      <c r="F450" s="225" t="s">
        <v>160</v>
      </c>
      <c r="G450" s="223"/>
      <c r="H450" s="226">
        <v>3.843</v>
      </c>
      <c r="I450" s="227"/>
      <c r="J450" s="223"/>
      <c r="K450" s="223"/>
      <c r="L450" s="228"/>
      <c r="M450" s="229"/>
      <c r="N450" s="230"/>
      <c r="O450" s="230"/>
      <c r="P450" s="230"/>
      <c r="Q450" s="230"/>
      <c r="R450" s="230"/>
      <c r="S450" s="230"/>
      <c r="T450" s="231"/>
      <c r="AT450" s="232" t="s">
        <v>156</v>
      </c>
      <c r="AU450" s="232" t="s">
        <v>83</v>
      </c>
      <c r="AV450" s="13" t="s">
        <v>141</v>
      </c>
      <c r="AW450" s="13" t="s">
        <v>36</v>
      </c>
      <c r="AX450" s="13" t="s">
        <v>73</v>
      </c>
      <c r="AY450" s="232" t="s">
        <v>140</v>
      </c>
    </row>
    <row r="451" spans="2:51" s="11" customFormat="1">
      <c r="B451" s="200"/>
      <c r="C451" s="201"/>
      <c r="D451" s="202" t="s">
        <v>156</v>
      </c>
      <c r="E451" s="203" t="s">
        <v>21</v>
      </c>
      <c r="F451" s="204" t="s">
        <v>808</v>
      </c>
      <c r="G451" s="201"/>
      <c r="H451" s="203" t="s">
        <v>21</v>
      </c>
      <c r="I451" s="205"/>
      <c r="J451" s="201"/>
      <c r="K451" s="201"/>
      <c r="L451" s="206"/>
      <c r="M451" s="207"/>
      <c r="N451" s="208"/>
      <c r="O451" s="208"/>
      <c r="P451" s="208"/>
      <c r="Q451" s="208"/>
      <c r="R451" s="208"/>
      <c r="S451" s="208"/>
      <c r="T451" s="209"/>
      <c r="AT451" s="210" t="s">
        <v>156</v>
      </c>
      <c r="AU451" s="210" t="s">
        <v>83</v>
      </c>
      <c r="AV451" s="11" t="s">
        <v>81</v>
      </c>
      <c r="AW451" s="11" t="s">
        <v>36</v>
      </c>
      <c r="AX451" s="11" t="s">
        <v>73</v>
      </c>
      <c r="AY451" s="210" t="s">
        <v>140</v>
      </c>
    </row>
    <row r="452" spans="2:51" s="12" customFormat="1">
      <c r="B452" s="211"/>
      <c r="C452" s="212"/>
      <c r="D452" s="202" t="s">
        <v>156</v>
      </c>
      <c r="E452" s="213" t="s">
        <v>21</v>
      </c>
      <c r="F452" s="214" t="s">
        <v>809</v>
      </c>
      <c r="G452" s="212"/>
      <c r="H452" s="215">
        <v>153.16900000000001</v>
      </c>
      <c r="I452" s="216"/>
      <c r="J452" s="212"/>
      <c r="K452" s="212"/>
      <c r="L452" s="217"/>
      <c r="M452" s="218"/>
      <c r="N452" s="219"/>
      <c r="O452" s="219"/>
      <c r="P452" s="219"/>
      <c r="Q452" s="219"/>
      <c r="R452" s="219"/>
      <c r="S452" s="219"/>
      <c r="T452" s="220"/>
      <c r="AT452" s="221" t="s">
        <v>156</v>
      </c>
      <c r="AU452" s="221" t="s">
        <v>83</v>
      </c>
      <c r="AV452" s="12" t="s">
        <v>83</v>
      </c>
      <c r="AW452" s="12" t="s">
        <v>36</v>
      </c>
      <c r="AX452" s="12" t="s">
        <v>73</v>
      </c>
      <c r="AY452" s="221" t="s">
        <v>140</v>
      </c>
    </row>
    <row r="453" spans="2:51" s="12" customFormat="1">
      <c r="B453" s="211"/>
      <c r="C453" s="212"/>
      <c r="D453" s="202" t="s">
        <v>156</v>
      </c>
      <c r="E453" s="213" t="s">
        <v>21</v>
      </c>
      <c r="F453" s="214" t="s">
        <v>810</v>
      </c>
      <c r="G453" s="212"/>
      <c r="H453" s="215">
        <v>1.488</v>
      </c>
      <c r="I453" s="216"/>
      <c r="J453" s="212"/>
      <c r="K453" s="212"/>
      <c r="L453" s="217"/>
      <c r="M453" s="218"/>
      <c r="N453" s="219"/>
      <c r="O453" s="219"/>
      <c r="P453" s="219"/>
      <c r="Q453" s="219"/>
      <c r="R453" s="219"/>
      <c r="S453" s="219"/>
      <c r="T453" s="220"/>
      <c r="AT453" s="221" t="s">
        <v>156</v>
      </c>
      <c r="AU453" s="221" t="s">
        <v>83</v>
      </c>
      <c r="AV453" s="12" t="s">
        <v>83</v>
      </c>
      <c r="AW453" s="12" t="s">
        <v>36</v>
      </c>
      <c r="AX453" s="12" t="s">
        <v>73</v>
      </c>
      <c r="AY453" s="221" t="s">
        <v>140</v>
      </c>
    </row>
    <row r="454" spans="2:51" s="12" customFormat="1">
      <c r="B454" s="211"/>
      <c r="C454" s="212"/>
      <c r="D454" s="202" t="s">
        <v>156</v>
      </c>
      <c r="E454" s="213" t="s">
        <v>21</v>
      </c>
      <c r="F454" s="214" t="s">
        <v>811</v>
      </c>
      <c r="G454" s="212"/>
      <c r="H454" s="215">
        <v>0.46200000000000002</v>
      </c>
      <c r="I454" s="216"/>
      <c r="J454" s="212"/>
      <c r="K454" s="212"/>
      <c r="L454" s="217"/>
      <c r="M454" s="218"/>
      <c r="N454" s="219"/>
      <c r="O454" s="219"/>
      <c r="P454" s="219"/>
      <c r="Q454" s="219"/>
      <c r="R454" s="219"/>
      <c r="S454" s="219"/>
      <c r="T454" s="220"/>
      <c r="AT454" s="221" t="s">
        <v>156</v>
      </c>
      <c r="AU454" s="221" t="s">
        <v>83</v>
      </c>
      <c r="AV454" s="12" t="s">
        <v>83</v>
      </c>
      <c r="AW454" s="12" t="s">
        <v>36</v>
      </c>
      <c r="AX454" s="12" t="s">
        <v>73</v>
      </c>
      <c r="AY454" s="221" t="s">
        <v>140</v>
      </c>
    </row>
    <row r="455" spans="2:51" s="12" customFormat="1">
      <c r="B455" s="211"/>
      <c r="C455" s="212"/>
      <c r="D455" s="202" t="s">
        <v>156</v>
      </c>
      <c r="E455" s="213" t="s">
        <v>21</v>
      </c>
      <c r="F455" s="214" t="s">
        <v>163</v>
      </c>
      <c r="G455" s="212"/>
      <c r="H455" s="215">
        <v>-1.2E-2</v>
      </c>
      <c r="I455" s="216"/>
      <c r="J455" s="212"/>
      <c r="K455" s="212"/>
      <c r="L455" s="217"/>
      <c r="M455" s="218"/>
      <c r="N455" s="219"/>
      <c r="O455" s="219"/>
      <c r="P455" s="219"/>
      <c r="Q455" s="219"/>
      <c r="R455" s="219"/>
      <c r="S455" s="219"/>
      <c r="T455" s="220"/>
      <c r="AT455" s="221" t="s">
        <v>156</v>
      </c>
      <c r="AU455" s="221" t="s">
        <v>83</v>
      </c>
      <c r="AV455" s="12" t="s">
        <v>83</v>
      </c>
      <c r="AW455" s="12" t="s">
        <v>36</v>
      </c>
      <c r="AX455" s="12" t="s">
        <v>73</v>
      </c>
      <c r="AY455" s="221" t="s">
        <v>140</v>
      </c>
    </row>
    <row r="456" spans="2:51" s="13" customFormat="1">
      <c r="B456" s="222"/>
      <c r="C456" s="223"/>
      <c r="D456" s="202" t="s">
        <v>156</v>
      </c>
      <c r="E456" s="224" t="s">
        <v>21</v>
      </c>
      <c r="F456" s="225" t="s">
        <v>160</v>
      </c>
      <c r="G456" s="223"/>
      <c r="H456" s="226">
        <v>155.107</v>
      </c>
      <c r="I456" s="227"/>
      <c r="J456" s="223"/>
      <c r="K456" s="223"/>
      <c r="L456" s="228"/>
      <c r="M456" s="229"/>
      <c r="N456" s="230"/>
      <c r="O456" s="230"/>
      <c r="P456" s="230"/>
      <c r="Q456" s="230"/>
      <c r="R456" s="230"/>
      <c r="S456" s="230"/>
      <c r="T456" s="231"/>
      <c r="AT456" s="232" t="s">
        <v>156</v>
      </c>
      <c r="AU456" s="232" t="s">
        <v>83</v>
      </c>
      <c r="AV456" s="13" t="s">
        <v>141</v>
      </c>
      <c r="AW456" s="13" t="s">
        <v>36</v>
      </c>
      <c r="AX456" s="13" t="s">
        <v>73</v>
      </c>
      <c r="AY456" s="232" t="s">
        <v>140</v>
      </c>
    </row>
    <row r="457" spans="2:51" s="11" customFormat="1">
      <c r="B457" s="200"/>
      <c r="C457" s="201"/>
      <c r="D457" s="202" t="s">
        <v>156</v>
      </c>
      <c r="E457" s="203" t="s">
        <v>21</v>
      </c>
      <c r="F457" s="204" t="s">
        <v>812</v>
      </c>
      <c r="G457" s="201"/>
      <c r="H457" s="203" t="s">
        <v>21</v>
      </c>
      <c r="I457" s="205"/>
      <c r="J457" s="201"/>
      <c r="K457" s="201"/>
      <c r="L457" s="206"/>
      <c r="M457" s="207"/>
      <c r="N457" s="208"/>
      <c r="O457" s="208"/>
      <c r="P457" s="208"/>
      <c r="Q457" s="208"/>
      <c r="R457" s="208"/>
      <c r="S457" s="208"/>
      <c r="T457" s="209"/>
      <c r="AT457" s="210" t="s">
        <v>156</v>
      </c>
      <c r="AU457" s="210" t="s">
        <v>83</v>
      </c>
      <c r="AV457" s="11" t="s">
        <v>81</v>
      </c>
      <c r="AW457" s="11" t="s">
        <v>36</v>
      </c>
      <c r="AX457" s="11" t="s">
        <v>73</v>
      </c>
      <c r="AY457" s="210" t="s">
        <v>140</v>
      </c>
    </row>
    <row r="458" spans="2:51" s="12" customFormat="1">
      <c r="B458" s="211"/>
      <c r="C458" s="212"/>
      <c r="D458" s="202" t="s">
        <v>156</v>
      </c>
      <c r="E458" s="213" t="s">
        <v>21</v>
      </c>
      <c r="F458" s="214" t="s">
        <v>813</v>
      </c>
      <c r="G458" s="212"/>
      <c r="H458" s="215">
        <v>16.466999999999999</v>
      </c>
      <c r="I458" s="216"/>
      <c r="J458" s="212"/>
      <c r="K458" s="212"/>
      <c r="L458" s="217"/>
      <c r="M458" s="218"/>
      <c r="N458" s="219"/>
      <c r="O458" s="219"/>
      <c r="P458" s="219"/>
      <c r="Q458" s="219"/>
      <c r="R458" s="219"/>
      <c r="S458" s="219"/>
      <c r="T458" s="220"/>
      <c r="AT458" s="221" t="s">
        <v>156</v>
      </c>
      <c r="AU458" s="221" t="s">
        <v>83</v>
      </c>
      <c r="AV458" s="12" t="s">
        <v>83</v>
      </c>
      <c r="AW458" s="12" t="s">
        <v>36</v>
      </c>
      <c r="AX458" s="12" t="s">
        <v>73</v>
      </c>
      <c r="AY458" s="221" t="s">
        <v>140</v>
      </c>
    </row>
    <row r="459" spans="2:51" s="12" customFormat="1">
      <c r="B459" s="211"/>
      <c r="C459" s="212"/>
      <c r="D459" s="202" t="s">
        <v>156</v>
      </c>
      <c r="E459" s="213" t="s">
        <v>21</v>
      </c>
      <c r="F459" s="214" t="s">
        <v>794</v>
      </c>
      <c r="G459" s="212"/>
      <c r="H459" s="215">
        <v>0.496</v>
      </c>
      <c r="I459" s="216"/>
      <c r="J459" s="212"/>
      <c r="K459" s="212"/>
      <c r="L459" s="217"/>
      <c r="M459" s="218"/>
      <c r="N459" s="219"/>
      <c r="O459" s="219"/>
      <c r="P459" s="219"/>
      <c r="Q459" s="219"/>
      <c r="R459" s="219"/>
      <c r="S459" s="219"/>
      <c r="T459" s="220"/>
      <c r="AT459" s="221" t="s">
        <v>156</v>
      </c>
      <c r="AU459" s="221" t="s">
        <v>83</v>
      </c>
      <c r="AV459" s="12" t="s">
        <v>83</v>
      </c>
      <c r="AW459" s="12" t="s">
        <v>36</v>
      </c>
      <c r="AX459" s="12" t="s">
        <v>73</v>
      </c>
      <c r="AY459" s="221" t="s">
        <v>140</v>
      </c>
    </row>
    <row r="460" spans="2:51" s="12" customFormat="1">
      <c r="B460" s="211"/>
      <c r="C460" s="212"/>
      <c r="D460" s="202" t="s">
        <v>156</v>
      </c>
      <c r="E460" s="213" t="s">
        <v>21</v>
      </c>
      <c r="F460" s="214" t="s">
        <v>801</v>
      </c>
      <c r="G460" s="212"/>
      <c r="H460" s="215">
        <v>3.36</v>
      </c>
      <c r="I460" s="216"/>
      <c r="J460" s="212"/>
      <c r="K460" s="212"/>
      <c r="L460" s="217"/>
      <c r="M460" s="218"/>
      <c r="N460" s="219"/>
      <c r="O460" s="219"/>
      <c r="P460" s="219"/>
      <c r="Q460" s="219"/>
      <c r="R460" s="219"/>
      <c r="S460" s="219"/>
      <c r="T460" s="220"/>
      <c r="AT460" s="221" t="s">
        <v>156</v>
      </c>
      <c r="AU460" s="221" t="s">
        <v>83</v>
      </c>
      <c r="AV460" s="12" t="s">
        <v>83</v>
      </c>
      <c r="AW460" s="12" t="s">
        <v>36</v>
      </c>
      <c r="AX460" s="12" t="s">
        <v>73</v>
      </c>
      <c r="AY460" s="221" t="s">
        <v>140</v>
      </c>
    </row>
    <row r="461" spans="2:51" s="12" customFormat="1">
      <c r="B461" s="211"/>
      <c r="C461" s="212"/>
      <c r="D461" s="202" t="s">
        <v>156</v>
      </c>
      <c r="E461" s="213" t="s">
        <v>21</v>
      </c>
      <c r="F461" s="214" t="s">
        <v>802</v>
      </c>
      <c r="G461" s="212"/>
      <c r="H461" s="215">
        <v>-1.575</v>
      </c>
      <c r="I461" s="216"/>
      <c r="J461" s="212"/>
      <c r="K461" s="212"/>
      <c r="L461" s="217"/>
      <c r="M461" s="218"/>
      <c r="N461" s="219"/>
      <c r="O461" s="219"/>
      <c r="P461" s="219"/>
      <c r="Q461" s="219"/>
      <c r="R461" s="219"/>
      <c r="S461" s="219"/>
      <c r="T461" s="220"/>
      <c r="AT461" s="221" t="s">
        <v>156</v>
      </c>
      <c r="AU461" s="221" t="s">
        <v>83</v>
      </c>
      <c r="AV461" s="12" t="s">
        <v>83</v>
      </c>
      <c r="AW461" s="12" t="s">
        <v>36</v>
      </c>
      <c r="AX461" s="12" t="s">
        <v>73</v>
      </c>
      <c r="AY461" s="221" t="s">
        <v>140</v>
      </c>
    </row>
    <row r="462" spans="2:51" s="13" customFormat="1">
      <c r="B462" s="222"/>
      <c r="C462" s="223"/>
      <c r="D462" s="202" t="s">
        <v>156</v>
      </c>
      <c r="E462" s="224" t="s">
        <v>21</v>
      </c>
      <c r="F462" s="225" t="s">
        <v>160</v>
      </c>
      <c r="G462" s="223"/>
      <c r="H462" s="226">
        <v>18.748000000000001</v>
      </c>
      <c r="I462" s="227"/>
      <c r="J462" s="223"/>
      <c r="K462" s="223"/>
      <c r="L462" s="228"/>
      <c r="M462" s="229"/>
      <c r="N462" s="230"/>
      <c r="O462" s="230"/>
      <c r="P462" s="230"/>
      <c r="Q462" s="230"/>
      <c r="R462" s="230"/>
      <c r="S462" s="230"/>
      <c r="T462" s="231"/>
      <c r="AT462" s="232" t="s">
        <v>156</v>
      </c>
      <c r="AU462" s="232" t="s">
        <v>83</v>
      </c>
      <c r="AV462" s="13" t="s">
        <v>141</v>
      </c>
      <c r="AW462" s="13" t="s">
        <v>36</v>
      </c>
      <c r="AX462" s="13" t="s">
        <v>73</v>
      </c>
      <c r="AY462" s="232" t="s">
        <v>140</v>
      </c>
    </row>
    <row r="463" spans="2:51" s="11" customFormat="1">
      <c r="B463" s="200"/>
      <c r="C463" s="201"/>
      <c r="D463" s="202" t="s">
        <v>156</v>
      </c>
      <c r="E463" s="203" t="s">
        <v>21</v>
      </c>
      <c r="F463" s="204" t="s">
        <v>814</v>
      </c>
      <c r="G463" s="201"/>
      <c r="H463" s="203" t="s">
        <v>21</v>
      </c>
      <c r="I463" s="205"/>
      <c r="J463" s="201"/>
      <c r="K463" s="201"/>
      <c r="L463" s="206"/>
      <c r="M463" s="207"/>
      <c r="N463" s="208"/>
      <c r="O463" s="208"/>
      <c r="P463" s="208"/>
      <c r="Q463" s="208"/>
      <c r="R463" s="208"/>
      <c r="S463" s="208"/>
      <c r="T463" s="209"/>
      <c r="AT463" s="210" t="s">
        <v>156</v>
      </c>
      <c r="AU463" s="210" t="s">
        <v>83</v>
      </c>
      <c r="AV463" s="11" t="s">
        <v>81</v>
      </c>
      <c r="AW463" s="11" t="s">
        <v>36</v>
      </c>
      <c r="AX463" s="11" t="s">
        <v>73</v>
      </c>
      <c r="AY463" s="210" t="s">
        <v>140</v>
      </c>
    </row>
    <row r="464" spans="2:51" s="12" customFormat="1">
      <c r="B464" s="211"/>
      <c r="C464" s="212"/>
      <c r="D464" s="202" t="s">
        <v>156</v>
      </c>
      <c r="E464" s="213" t="s">
        <v>21</v>
      </c>
      <c r="F464" s="214" t="s">
        <v>804</v>
      </c>
      <c r="G464" s="212"/>
      <c r="H464" s="215">
        <v>1.575</v>
      </c>
      <c r="I464" s="216"/>
      <c r="J464" s="212"/>
      <c r="K464" s="212"/>
      <c r="L464" s="217"/>
      <c r="M464" s="218"/>
      <c r="N464" s="219"/>
      <c r="O464" s="219"/>
      <c r="P464" s="219"/>
      <c r="Q464" s="219"/>
      <c r="R464" s="219"/>
      <c r="S464" s="219"/>
      <c r="T464" s="220"/>
      <c r="AT464" s="221" t="s">
        <v>156</v>
      </c>
      <c r="AU464" s="221" t="s">
        <v>83</v>
      </c>
      <c r="AV464" s="12" t="s">
        <v>83</v>
      </c>
      <c r="AW464" s="12" t="s">
        <v>36</v>
      </c>
      <c r="AX464" s="12" t="s">
        <v>73</v>
      </c>
      <c r="AY464" s="221" t="s">
        <v>140</v>
      </c>
    </row>
    <row r="465" spans="2:65" s="13" customFormat="1">
      <c r="B465" s="222"/>
      <c r="C465" s="223"/>
      <c r="D465" s="202" t="s">
        <v>156</v>
      </c>
      <c r="E465" s="224" t="s">
        <v>21</v>
      </c>
      <c r="F465" s="225" t="s">
        <v>160</v>
      </c>
      <c r="G465" s="223"/>
      <c r="H465" s="226">
        <v>1.575</v>
      </c>
      <c r="I465" s="227"/>
      <c r="J465" s="223"/>
      <c r="K465" s="223"/>
      <c r="L465" s="228"/>
      <c r="M465" s="229"/>
      <c r="N465" s="230"/>
      <c r="O465" s="230"/>
      <c r="P465" s="230"/>
      <c r="Q465" s="230"/>
      <c r="R465" s="230"/>
      <c r="S465" s="230"/>
      <c r="T465" s="231"/>
      <c r="AT465" s="232" t="s">
        <v>156</v>
      </c>
      <c r="AU465" s="232" t="s">
        <v>83</v>
      </c>
      <c r="AV465" s="13" t="s">
        <v>141</v>
      </c>
      <c r="AW465" s="13" t="s">
        <v>36</v>
      </c>
      <c r="AX465" s="13" t="s">
        <v>73</v>
      </c>
      <c r="AY465" s="232" t="s">
        <v>140</v>
      </c>
    </row>
    <row r="466" spans="2:65" s="11" customFormat="1">
      <c r="B466" s="200"/>
      <c r="C466" s="201"/>
      <c r="D466" s="202" t="s">
        <v>156</v>
      </c>
      <c r="E466" s="203" t="s">
        <v>21</v>
      </c>
      <c r="F466" s="204" t="s">
        <v>815</v>
      </c>
      <c r="G466" s="201"/>
      <c r="H466" s="203" t="s">
        <v>21</v>
      </c>
      <c r="I466" s="205"/>
      <c r="J466" s="201"/>
      <c r="K466" s="201"/>
      <c r="L466" s="206"/>
      <c r="M466" s="207"/>
      <c r="N466" s="208"/>
      <c r="O466" s="208"/>
      <c r="P466" s="208"/>
      <c r="Q466" s="208"/>
      <c r="R466" s="208"/>
      <c r="S466" s="208"/>
      <c r="T466" s="209"/>
      <c r="AT466" s="210" t="s">
        <v>156</v>
      </c>
      <c r="AU466" s="210" t="s">
        <v>83</v>
      </c>
      <c r="AV466" s="11" t="s">
        <v>81</v>
      </c>
      <c r="AW466" s="11" t="s">
        <v>36</v>
      </c>
      <c r="AX466" s="11" t="s">
        <v>73</v>
      </c>
      <c r="AY466" s="210" t="s">
        <v>140</v>
      </c>
    </row>
    <row r="467" spans="2:65" s="12" customFormat="1">
      <c r="B467" s="211"/>
      <c r="C467" s="212"/>
      <c r="D467" s="202" t="s">
        <v>156</v>
      </c>
      <c r="E467" s="213" t="s">
        <v>21</v>
      </c>
      <c r="F467" s="214" t="s">
        <v>816</v>
      </c>
      <c r="G467" s="212"/>
      <c r="H467" s="215">
        <v>0.74199999999999999</v>
      </c>
      <c r="I467" s="216"/>
      <c r="J467" s="212"/>
      <c r="K467" s="212"/>
      <c r="L467" s="217"/>
      <c r="M467" s="218"/>
      <c r="N467" s="219"/>
      <c r="O467" s="219"/>
      <c r="P467" s="219"/>
      <c r="Q467" s="219"/>
      <c r="R467" s="219"/>
      <c r="S467" s="219"/>
      <c r="T467" s="220"/>
      <c r="AT467" s="221" t="s">
        <v>156</v>
      </c>
      <c r="AU467" s="221" t="s">
        <v>83</v>
      </c>
      <c r="AV467" s="12" t="s">
        <v>83</v>
      </c>
      <c r="AW467" s="12" t="s">
        <v>36</v>
      </c>
      <c r="AX467" s="12" t="s">
        <v>73</v>
      </c>
      <c r="AY467" s="221" t="s">
        <v>140</v>
      </c>
    </row>
    <row r="468" spans="2:65" s="12" customFormat="1">
      <c r="B468" s="211"/>
      <c r="C468" s="212"/>
      <c r="D468" s="202" t="s">
        <v>156</v>
      </c>
      <c r="E468" s="213" t="s">
        <v>21</v>
      </c>
      <c r="F468" s="214" t="s">
        <v>817</v>
      </c>
      <c r="G468" s="212"/>
      <c r="H468" s="215">
        <v>1.2949999999999999</v>
      </c>
      <c r="I468" s="216"/>
      <c r="J468" s="212"/>
      <c r="K468" s="212"/>
      <c r="L468" s="217"/>
      <c r="M468" s="218"/>
      <c r="N468" s="219"/>
      <c r="O468" s="219"/>
      <c r="P468" s="219"/>
      <c r="Q468" s="219"/>
      <c r="R468" s="219"/>
      <c r="S468" s="219"/>
      <c r="T468" s="220"/>
      <c r="AT468" s="221" t="s">
        <v>156</v>
      </c>
      <c r="AU468" s="221" t="s">
        <v>83</v>
      </c>
      <c r="AV468" s="12" t="s">
        <v>83</v>
      </c>
      <c r="AW468" s="12" t="s">
        <v>36</v>
      </c>
      <c r="AX468" s="12" t="s">
        <v>73</v>
      </c>
      <c r="AY468" s="221" t="s">
        <v>140</v>
      </c>
    </row>
    <row r="469" spans="2:65" s="12" customFormat="1">
      <c r="B469" s="211"/>
      <c r="C469" s="212"/>
      <c r="D469" s="202" t="s">
        <v>156</v>
      </c>
      <c r="E469" s="213" t="s">
        <v>21</v>
      </c>
      <c r="F469" s="214" t="s">
        <v>818</v>
      </c>
      <c r="G469" s="212"/>
      <c r="H469" s="215">
        <v>1.407</v>
      </c>
      <c r="I469" s="216"/>
      <c r="J469" s="212"/>
      <c r="K469" s="212"/>
      <c r="L469" s="217"/>
      <c r="M469" s="218"/>
      <c r="N469" s="219"/>
      <c r="O469" s="219"/>
      <c r="P469" s="219"/>
      <c r="Q469" s="219"/>
      <c r="R469" s="219"/>
      <c r="S469" s="219"/>
      <c r="T469" s="220"/>
      <c r="AT469" s="221" t="s">
        <v>156</v>
      </c>
      <c r="AU469" s="221" t="s">
        <v>83</v>
      </c>
      <c r="AV469" s="12" t="s">
        <v>83</v>
      </c>
      <c r="AW469" s="12" t="s">
        <v>36</v>
      </c>
      <c r="AX469" s="12" t="s">
        <v>73</v>
      </c>
      <c r="AY469" s="221" t="s">
        <v>140</v>
      </c>
    </row>
    <row r="470" spans="2:65" s="13" customFormat="1">
      <c r="B470" s="222"/>
      <c r="C470" s="223"/>
      <c r="D470" s="202" t="s">
        <v>156</v>
      </c>
      <c r="E470" s="224" t="s">
        <v>21</v>
      </c>
      <c r="F470" s="225" t="s">
        <v>160</v>
      </c>
      <c r="G470" s="223"/>
      <c r="H470" s="226">
        <v>3.444</v>
      </c>
      <c r="I470" s="227"/>
      <c r="J470" s="223"/>
      <c r="K470" s="223"/>
      <c r="L470" s="228"/>
      <c r="M470" s="229"/>
      <c r="N470" s="230"/>
      <c r="O470" s="230"/>
      <c r="P470" s="230"/>
      <c r="Q470" s="230"/>
      <c r="R470" s="230"/>
      <c r="S470" s="230"/>
      <c r="T470" s="231"/>
      <c r="AT470" s="232" t="s">
        <v>156</v>
      </c>
      <c r="AU470" s="232" t="s">
        <v>83</v>
      </c>
      <c r="AV470" s="13" t="s">
        <v>141</v>
      </c>
      <c r="AW470" s="13" t="s">
        <v>36</v>
      </c>
      <c r="AX470" s="13" t="s">
        <v>73</v>
      </c>
      <c r="AY470" s="232" t="s">
        <v>140</v>
      </c>
    </row>
    <row r="471" spans="2:65" s="14" customFormat="1">
      <c r="B471" s="233"/>
      <c r="C471" s="234"/>
      <c r="D471" s="202" t="s">
        <v>156</v>
      </c>
      <c r="E471" s="235" t="s">
        <v>21</v>
      </c>
      <c r="F471" s="236" t="s">
        <v>164</v>
      </c>
      <c r="G471" s="234"/>
      <c r="H471" s="237">
        <v>365.20299999999997</v>
      </c>
      <c r="I471" s="238"/>
      <c r="J471" s="234"/>
      <c r="K471" s="234"/>
      <c r="L471" s="239"/>
      <c r="M471" s="240"/>
      <c r="N471" s="241"/>
      <c r="O471" s="241"/>
      <c r="P471" s="241"/>
      <c r="Q471" s="241"/>
      <c r="R471" s="241"/>
      <c r="S471" s="241"/>
      <c r="T471" s="242"/>
      <c r="AT471" s="243" t="s">
        <v>156</v>
      </c>
      <c r="AU471" s="243" t="s">
        <v>83</v>
      </c>
      <c r="AV471" s="14" t="s">
        <v>148</v>
      </c>
      <c r="AW471" s="14" t="s">
        <v>36</v>
      </c>
      <c r="AX471" s="14" t="s">
        <v>81</v>
      </c>
      <c r="AY471" s="243" t="s">
        <v>140</v>
      </c>
    </row>
    <row r="472" spans="2:65" s="1" customFormat="1" ht="16.5" customHeight="1">
      <c r="B472" s="41"/>
      <c r="C472" s="244" t="s">
        <v>819</v>
      </c>
      <c r="D472" s="244" t="s">
        <v>221</v>
      </c>
      <c r="E472" s="245" t="s">
        <v>820</v>
      </c>
      <c r="F472" s="246" t="s">
        <v>821</v>
      </c>
      <c r="G472" s="247" t="s">
        <v>154</v>
      </c>
      <c r="H472" s="248">
        <v>337.74299999999999</v>
      </c>
      <c r="I472" s="249"/>
      <c r="J472" s="250">
        <f>ROUND(I472*H472,2)</f>
        <v>0</v>
      </c>
      <c r="K472" s="246" t="s">
        <v>147</v>
      </c>
      <c r="L472" s="251"/>
      <c r="M472" s="252" t="s">
        <v>21</v>
      </c>
      <c r="N472" s="253" t="s">
        <v>44</v>
      </c>
      <c r="O472" s="42"/>
      <c r="P472" s="197">
        <f>O472*H472</f>
        <v>0</v>
      </c>
      <c r="Q472" s="197">
        <v>7.1999999999999998E-3</v>
      </c>
      <c r="R472" s="197">
        <f>Q472*H472</f>
        <v>2.4317495999999998</v>
      </c>
      <c r="S472" s="197">
        <v>0</v>
      </c>
      <c r="T472" s="198">
        <f>S472*H472</f>
        <v>0</v>
      </c>
      <c r="AR472" s="24" t="s">
        <v>331</v>
      </c>
      <c r="AT472" s="24" t="s">
        <v>221</v>
      </c>
      <c r="AU472" s="24" t="s">
        <v>83</v>
      </c>
      <c r="AY472" s="24" t="s">
        <v>140</v>
      </c>
      <c r="BE472" s="199">
        <f>IF(N472="základní",J472,0)</f>
        <v>0</v>
      </c>
      <c r="BF472" s="199">
        <f>IF(N472="snížená",J472,0)</f>
        <v>0</v>
      </c>
      <c r="BG472" s="199">
        <f>IF(N472="zákl. přenesená",J472,0)</f>
        <v>0</v>
      </c>
      <c r="BH472" s="199">
        <f>IF(N472="sníž. přenesená",J472,0)</f>
        <v>0</v>
      </c>
      <c r="BI472" s="199">
        <f>IF(N472="nulová",J472,0)</f>
        <v>0</v>
      </c>
      <c r="BJ472" s="24" t="s">
        <v>81</v>
      </c>
      <c r="BK472" s="199">
        <f>ROUND(I472*H472,2)</f>
        <v>0</v>
      </c>
      <c r="BL472" s="24" t="s">
        <v>252</v>
      </c>
      <c r="BM472" s="24" t="s">
        <v>822</v>
      </c>
    </row>
    <row r="473" spans="2:65" s="11" customFormat="1">
      <c r="B473" s="200"/>
      <c r="C473" s="201"/>
      <c r="D473" s="202" t="s">
        <v>156</v>
      </c>
      <c r="E473" s="203" t="s">
        <v>21</v>
      </c>
      <c r="F473" s="204" t="s">
        <v>792</v>
      </c>
      <c r="G473" s="201"/>
      <c r="H473" s="203" t="s">
        <v>21</v>
      </c>
      <c r="I473" s="205"/>
      <c r="J473" s="201"/>
      <c r="K473" s="201"/>
      <c r="L473" s="206"/>
      <c r="M473" s="207"/>
      <c r="N473" s="208"/>
      <c r="O473" s="208"/>
      <c r="P473" s="208"/>
      <c r="Q473" s="208"/>
      <c r="R473" s="208"/>
      <c r="S473" s="208"/>
      <c r="T473" s="209"/>
      <c r="AT473" s="210" t="s">
        <v>156</v>
      </c>
      <c r="AU473" s="210" t="s">
        <v>83</v>
      </c>
      <c r="AV473" s="11" t="s">
        <v>81</v>
      </c>
      <c r="AW473" s="11" t="s">
        <v>36</v>
      </c>
      <c r="AX473" s="11" t="s">
        <v>73</v>
      </c>
      <c r="AY473" s="210" t="s">
        <v>140</v>
      </c>
    </row>
    <row r="474" spans="2:65" s="12" customFormat="1">
      <c r="B474" s="211"/>
      <c r="C474" s="212"/>
      <c r="D474" s="202" t="s">
        <v>156</v>
      </c>
      <c r="E474" s="213" t="s">
        <v>21</v>
      </c>
      <c r="F474" s="214" t="s">
        <v>823</v>
      </c>
      <c r="G474" s="212"/>
      <c r="H474" s="215">
        <v>170.227</v>
      </c>
      <c r="I474" s="216"/>
      <c r="J474" s="212"/>
      <c r="K474" s="212"/>
      <c r="L474" s="217"/>
      <c r="M474" s="218"/>
      <c r="N474" s="219"/>
      <c r="O474" s="219"/>
      <c r="P474" s="219"/>
      <c r="Q474" s="219"/>
      <c r="R474" s="219"/>
      <c r="S474" s="219"/>
      <c r="T474" s="220"/>
      <c r="AT474" s="221" t="s">
        <v>156</v>
      </c>
      <c r="AU474" s="221" t="s">
        <v>83</v>
      </c>
      <c r="AV474" s="12" t="s">
        <v>83</v>
      </c>
      <c r="AW474" s="12" t="s">
        <v>36</v>
      </c>
      <c r="AX474" s="12" t="s">
        <v>73</v>
      </c>
      <c r="AY474" s="221" t="s">
        <v>140</v>
      </c>
    </row>
    <row r="475" spans="2:65" s="13" customFormat="1">
      <c r="B475" s="222"/>
      <c r="C475" s="223"/>
      <c r="D475" s="202" t="s">
        <v>156</v>
      </c>
      <c r="E475" s="224" t="s">
        <v>21</v>
      </c>
      <c r="F475" s="225" t="s">
        <v>160</v>
      </c>
      <c r="G475" s="223"/>
      <c r="H475" s="226">
        <v>170.227</v>
      </c>
      <c r="I475" s="227"/>
      <c r="J475" s="223"/>
      <c r="K475" s="223"/>
      <c r="L475" s="228"/>
      <c r="M475" s="229"/>
      <c r="N475" s="230"/>
      <c r="O475" s="230"/>
      <c r="P475" s="230"/>
      <c r="Q475" s="230"/>
      <c r="R475" s="230"/>
      <c r="S475" s="230"/>
      <c r="T475" s="231"/>
      <c r="AT475" s="232" t="s">
        <v>156</v>
      </c>
      <c r="AU475" s="232" t="s">
        <v>83</v>
      </c>
      <c r="AV475" s="13" t="s">
        <v>141</v>
      </c>
      <c r="AW475" s="13" t="s">
        <v>36</v>
      </c>
      <c r="AX475" s="13" t="s">
        <v>73</v>
      </c>
      <c r="AY475" s="232" t="s">
        <v>140</v>
      </c>
    </row>
    <row r="476" spans="2:65" s="11" customFormat="1">
      <c r="B476" s="200"/>
      <c r="C476" s="201"/>
      <c r="D476" s="202" t="s">
        <v>156</v>
      </c>
      <c r="E476" s="203" t="s">
        <v>21</v>
      </c>
      <c r="F476" s="204" t="s">
        <v>808</v>
      </c>
      <c r="G476" s="201"/>
      <c r="H476" s="203" t="s">
        <v>21</v>
      </c>
      <c r="I476" s="205"/>
      <c r="J476" s="201"/>
      <c r="K476" s="201"/>
      <c r="L476" s="206"/>
      <c r="M476" s="207"/>
      <c r="N476" s="208"/>
      <c r="O476" s="208"/>
      <c r="P476" s="208"/>
      <c r="Q476" s="208"/>
      <c r="R476" s="208"/>
      <c r="S476" s="208"/>
      <c r="T476" s="209"/>
      <c r="AT476" s="210" t="s">
        <v>156</v>
      </c>
      <c r="AU476" s="210" t="s">
        <v>83</v>
      </c>
      <c r="AV476" s="11" t="s">
        <v>81</v>
      </c>
      <c r="AW476" s="11" t="s">
        <v>36</v>
      </c>
      <c r="AX476" s="11" t="s">
        <v>73</v>
      </c>
      <c r="AY476" s="210" t="s">
        <v>140</v>
      </c>
    </row>
    <row r="477" spans="2:65" s="12" customFormat="1">
      <c r="B477" s="211"/>
      <c r="C477" s="212"/>
      <c r="D477" s="202" t="s">
        <v>156</v>
      </c>
      <c r="E477" s="213" t="s">
        <v>21</v>
      </c>
      <c r="F477" s="214" t="s">
        <v>824</v>
      </c>
      <c r="G477" s="212"/>
      <c r="H477" s="215">
        <v>167.51599999999999</v>
      </c>
      <c r="I477" s="216"/>
      <c r="J477" s="212"/>
      <c r="K477" s="212"/>
      <c r="L477" s="217"/>
      <c r="M477" s="218"/>
      <c r="N477" s="219"/>
      <c r="O477" s="219"/>
      <c r="P477" s="219"/>
      <c r="Q477" s="219"/>
      <c r="R477" s="219"/>
      <c r="S477" s="219"/>
      <c r="T477" s="220"/>
      <c r="AT477" s="221" t="s">
        <v>156</v>
      </c>
      <c r="AU477" s="221" t="s">
        <v>83</v>
      </c>
      <c r="AV477" s="12" t="s">
        <v>83</v>
      </c>
      <c r="AW477" s="12" t="s">
        <v>36</v>
      </c>
      <c r="AX477" s="12" t="s">
        <v>73</v>
      </c>
      <c r="AY477" s="221" t="s">
        <v>140</v>
      </c>
    </row>
    <row r="478" spans="2:65" s="13" customFormat="1">
      <c r="B478" s="222"/>
      <c r="C478" s="223"/>
      <c r="D478" s="202" t="s">
        <v>156</v>
      </c>
      <c r="E478" s="224" t="s">
        <v>21</v>
      </c>
      <c r="F478" s="225" t="s">
        <v>160</v>
      </c>
      <c r="G478" s="223"/>
      <c r="H478" s="226">
        <v>167.51599999999999</v>
      </c>
      <c r="I478" s="227"/>
      <c r="J478" s="223"/>
      <c r="K478" s="223"/>
      <c r="L478" s="228"/>
      <c r="M478" s="229"/>
      <c r="N478" s="230"/>
      <c r="O478" s="230"/>
      <c r="P478" s="230"/>
      <c r="Q478" s="230"/>
      <c r="R478" s="230"/>
      <c r="S478" s="230"/>
      <c r="T478" s="231"/>
      <c r="AT478" s="232" t="s">
        <v>156</v>
      </c>
      <c r="AU478" s="232" t="s">
        <v>83</v>
      </c>
      <c r="AV478" s="13" t="s">
        <v>141</v>
      </c>
      <c r="AW478" s="13" t="s">
        <v>36</v>
      </c>
      <c r="AX478" s="13" t="s">
        <v>73</v>
      </c>
      <c r="AY478" s="232" t="s">
        <v>140</v>
      </c>
    </row>
    <row r="479" spans="2:65" s="14" customFormat="1">
      <c r="B479" s="233"/>
      <c r="C479" s="234"/>
      <c r="D479" s="202" t="s">
        <v>156</v>
      </c>
      <c r="E479" s="235" t="s">
        <v>21</v>
      </c>
      <c r="F479" s="236" t="s">
        <v>164</v>
      </c>
      <c r="G479" s="234"/>
      <c r="H479" s="237">
        <v>337.74299999999999</v>
      </c>
      <c r="I479" s="238"/>
      <c r="J479" s="234"/>
      <c r="K479" s="234"/>
      <c r="L479" s="239"/>
      <c r="M479" s="240"/>
      <c r="N479" s="241"/>
      <c r="O479" s="241"/>
      <c r="P479" s="241"/>
      <c r="Q479" s="241"/>
      <c r="R479" s="241"/>
      <c r="S479" s="241"/>
      <c r="T479" s="242"/>
      <c r="AT479" s="243" t="s">
        <v>156</v>
      </c>
      <c r="AU479" s="243" t="s">
        <v>83</v>
      </c>
      <c r="AV479" s="14" t="s">
        <v>148</v>
      </c>
      <c r="AW479" s="14" t="s">
        <v>36</v>
      </c>
      <c r="AX479" s="14" t="s">
        <v>81</v>
      </c>
      <c r="AY479" s="243" t="s">
        <v>140</v>
      </c>
    </row>
    <row r="480" spans="2:65" s="1" customFormat="1" ht="16.5" customHeight="1">
      <c r="B480" s="41"/>
      <c r="C480" s="244" t="s">
        <v>825</v>
      </c>
      <c r="D480" s="244" t="s">
        <v>221</v>
      </c>
      <c r="E480" s="245" t="s">
        <v>826</v>
      </c>
      <c r="F480" s="246" t="s">
        <v>827</v>
      </c>
      <c r="G480" s="247" t="s">
        <v>154</v>
      </c>
      <c r="H480" s="248">
        <v>48.805999999999997</v>
      </c>
      <c r="I480" s="249"/>
      <c r="J480" s="250">
        <f>ROUND(I480*H480,2)</f>
        <v>0</v>
      </c>
      <c r="K480" s="246" t="s">
        <v>147</v>
      </c>
      <c r="L480" s="251"/>
      <c r="M480" s="252" t="s">
        <v>21</v>
      </c>
      <c r="N480" s="253" t="s">
        <v>44</v>
      </c>
      <c r="O480" s="42"/>
      <c r="P480" s="197">
        <f>O480*H480</f>
        <v>0</v>
      </c>
      <c r="Q480" s="197">
        <v>1.04E-2</v>
      </c>
      <c r="R480" s="197">
        <f>Q480*H480</f>
        <v>0.50758239999999999</v>
      </c>
      <c r="S480" s="197">
        <v>0</v>
      </c>
      <c r="T480" s="198">
        <f>S480*H480</f>
        <v>0</v>
      </c>
      <c r="AR480" s="24" t="s">
        <v>331</v>
      </c>
      <c r="AT480" s="24" t="s">
        <v>221</v>
      </c>
      <c r="AU480" s="24" t="s">
        <v>83</v>
      </c>
      <c r="AY480" s="24" t="s">
        <v>140</v>
      </c>
      <c r="BE480" s="199">
        <f>IF(N480="základní",J480,0)</f>
        <v>0</v>
      </c>
      <c r="BF480" s="199">
        <f>IF(N480="snížená",J480,0)</f>
        <v>0</v>
      </c>
      <c r="BG480" s="199">
        <f>IF(N480="zákl. přenesená",J480,0)</f>
        <v>0</v>
      </c>
      <c r="BH480" s="199">
        <f>IF(N480="sníž. přenesená",J480,0)</f>
        <v>0</v>
      </c>
      <c r="BI480" s="199">
        <f>IF(N480="nulová",J480,0)</f>
        <v>0</v>
      </c>
      <c r="BJ480" s="24" t="s">
        <v>81</v>
      </c>
      <c r="BK480" s="199">
        <f>ROUND(I480*H480,2)</f>
        <v>0</v>
      </c>
      <c r="BL480" s="24" t="s">
        <v>252</v>
      </c>
      <c r="BM480" s="24" t="s">
        <v>828</v>
      </c>
    </row>
    <row r="481" spans="2:65" s="11" customFormat="1">
      <c r="B481" s="200"/>
      <c r="C481" s="201"/>
      <c r="D481" s="202" t="s">
        <v>156</v>
      </c>
      <c r="E481" s="203" t="s">
        <v>21</v>
      </c>
      <c r="F481" s="204" t="s">
        <v>799</v>
      </c>
      <c r="G481" s="201"/>
      <c r="H481" s="203" t="s">
        <v>21</v>
      </c>
      <c r="I481" s="205"/>
      <c r="J481" s="201"/>
      <c r="K481" s="201"/>
      <c r="L481" s="206"/>
      <c r="M481" s="207"/>
      <c r="N481" s="208"/>
      <c r="O481" s="208"/>
      <c r="P481" s="208"/>
      <c r="Q481" s="208"/>
      <c r="R481" s="208"/>
      <c r="S481" s="208"/>
      <c r="T481" s="209"/>
      <c r="AT481" s="210" t="s">
        <v>156</v>
      </c>
      <c r="AU481" s="210" t="s">
        <v>83</v>
      </c>
      <c r="AV481" s="11" t="s">
        <v>81</v>
      </c>
      <c r="AW481" s="11" t="s">
        <v>36</v>
      </c>
      <c r="AX481" s="11" t="s">
        <v>73</v>
      </c>
      <c r="AY481" s="210" t="s">
        <v>140</v>
      </c>
    </row>
    <row r="482" spans="2:65" s="12" customFormat="1">
      <c r="B482" s="211"/>
      <c r="C482" s="212"/>
      <c r="D482" s="202" t="s">
        <v>156</v>
      </c>
      <c r="E482" s="213" t="s">
        <v>21</v>
      </c>
      <c r="F482" s="214" t="s">
        <v>829</v>
      </c>
      <c r="G482" s="212"/>
      <c r="H482" s="215">
        <v>25.155999999999999</v>
      </c>
      <c r="I482" s="216"/>
      <c r="J482" s="212"/>
      <c r="K482" s="212"/>
      <c r="L482" s="217"/>
      <c r="M482" s="218"/>
      <c r="N482" s="219"/>
      <c r="O482" s="219"/>
      <c r="P482" s="219"/>
      <c r="Q482" s="219"/>
      <c r="R482" s="219"/>
      <c r="S482" s="219"/>
      <c r="T482" s="220"/>
      <c r="AT482" s="221" t="s">
        <v>156</v>
      </c>
      <c r="AU482" s="221" t="s">
        <v>83</v>
      </c>
      <c r="AV482" s="12" t="s">
        <v>83</v>
      </c>
      <c r="AW482" s="12" t="s">
        <v>36</v>
      </c>
      <c r="AX482" s="12" t="s">
        <v>73</v>
      </c>
      <c r="AY482" s="221" t="s">
        <v>140</v>
      </c>
    </row>
    <row r="483" spans="2:65" s="13" customFormat="1">
      <c r="B483" s="222"/>
      <c r="C483" s="223"/>
      <c r="D483" s="202" t="s">
        <v>156</v>
      </c>
      <c r="E483" s="224" t="s">
        <v>21</v>
      </c>
      <c r="F483" s="225" t="s">
        <v>160</v>
      </c>
      <c r="G483" s="223"/>
      <c r="H483" s="226">
        <v>25.155999999999999</v>
      </c>
      <c r="I483" s="227"/>
      <c r="J483" s="223"/>
      <c r="K483" s="223"/>
      <c r="L483" s="228"/>
      <c r="M483" s="229"/>
      <c r="N483" s="230"/>
      <c r="O483" s="230"/>
      <c r="P483" s="230"/>
      <c r="Q483" s="230"/>
      <c r="R483" s="230"/>
      <c r="S483" s="230"/>
      <c r="T483" s="231"/>
      <c r="AT483" s="232" t="s">
        <v>156</v>
      </c>
      <c r="AU483" s="232" t="s">
        <v>83</v>
      </c>
      <c r="AV483" s="13" t="s">
        <v>141</v>
      </c>
      <c r="AW483" s="13" t="s">
        <v>36</v>
      </c>
      <c r="AX483" s="13" t="s">
        <v>73</v>
      </c>
      <c r="AY483" s="232" t="s">
        <v>140</v>
      </c>
    </row>
    <row r="484" spans="2:65" s="11" customFormat="1">
      <c r="B484" s="200"/>
      <c r="C484" s="201"/>
      <c r="D484" s="202" t="s">
        <v>156</v>
      </c>
      <c r="E484" s="203" t="s">
        <v>21</v>
      </c>
      <c r="F484" s="204" t="s">
        <v>803</v>
      </c>
      <c r="G484" s="201"/>
      <c r="H484" s="203" t="s">
        <v>21</v>
      </c>
      <c r="I484" s="205"/>
      <c r="J484" s="201"/>
      <c r="K484" s="201"/>
      <c r="L484" s="206"/>
      <c r="M484" s="207"/>
      <c r="N484" s="208"/>
      <c r="O484" s="208"/>
      <c r="P484" s="208"/>
      <c r="Q484" s="208"/>
      <c r="R484" s="208"/>
      <c r="S484" s="208"/>
      <c r="T484" s="209"/>
      <c r="AT484" s="210" t="s">
        <v>156</v>
      </c>
      <c r="AU484" s="210" t="s">
        <v>83</v>
      </c>
      <c r="AV484" s="11" t="s">
        <v>81</v>
      </c>
      <c r="AW484" s="11" t="s">
        <v>36</v>
      </c>
      <c r="AX484" s="11" t="s">
        <v>73</v>
      </c>
      <c r="AY484" s="210" t="s">
        <v>140</v>
      </c>
    </row>
    <row r="485" spans="2:65" s="12" customFormat="1">
      <c r="B485" s="211"/>
      <c r="C485" s="212"/>
      <c r="D485" s="202" t="s">
        <v>156</v>
      </c>
      <c r="E485" s="213" t="s">
        <v>21</v>
      </c>
      <c r="F485" s="214" t="s">
        <v>830</v>
      </c>
      <c r="G485" s="212"/>
      <c r="H485" s="215">
        <v>1.7010000000000001</v>
      </c>
      <c r="I485" s="216"/>
      <c r="J485" s="212"/>
      <c r="K485" s="212"/>
      <c r="L485" s="217"/>
      <c r="M485" s="218"/>
      <c r="N485" s="219"/>
      <c r="O485" s="219"/>
      <c r="P485" s="219"/>
      <c r="Q485" s="219"/>
      <c r="R485" s="219"/>
      <c r="S485" s="219"/>
      <c r="T485" s="220"/>
      <c r="AT485" s="221" t="s">
        <v>156</v>
      </c>
      <c r="AU485" s="221" t="s">
        <v>83</v>
      </c>
      <c r="AV485" s="12" t="s">
        <v>83</v>
      </c>
      <c r="AW485" s="12" t="s">
        <v>36</v>
      </c>
      <c r="AX485" s="12" t="s">
        <v>73</v>
      </c>
      <c r="AY485" s="221" t="s">
        <v>140</v>
      </c>
    </row>
    <row r="486" spans="2:65" s="13" customFormat="1">
      <c r="B486" s="222"/>
      <c r="C486" s="223"/>
      <c r="D486" s="202" t="s">
        <v>156</v>
      </c>
      <c r="E486" s="224" t="s">
        <v>21</v>
      </c>
      <c r="F486" s="225" t="s">
        <v>160</v>
      </c>
      <c r="G486" s="223"/>
      <c r="H486" s="226">
        <v>1.7010000000000001</v>
      </c>
      <c r="I486" s="227"/>
      <c r="J486" s="223"/>
      <c r="K486" s="223"/>
      <c r="L486" s="228"/>
      <c r="M486" s="229"/>
      <c r="N486" s="230"/>
      <c r="O486" s="230"/>
      <c r="P486" s="230"/>
      <c r="Q486" s="230"/>
      <c r="R486" s="230"/>
      <c r="S486" s="230"/>
      <c r="T486" s="231"/>
      <c r="AT486" s="232" t="s">
        <v>156</v>
      </c>
      <c r="AU486" s="232" t="s">
        <v>83</v>
      </c>
      <c r="AV486" s="13" t="s">
        <v>141</v>
      </c>
      <c r="AW486" s="13" t="s">
        <v>36</v>
      </c>
      <c r="AX486" s="13" t="s">
        <v>73</v>
      </c>
      <c r="AY486" s="232" t="s">
        <v>140</v>
      </c>
    </row>
    <row r="487" spans="2:65" s="11" customFormat="1">
      <c r="B487" s="200"/>
      <c r="C487" s="201"/>
      <c r="D487" s="202" t="s">
        <v>156</v>
      </c>
      <c r="E487" s="203" t="s">
        <v>21</v>
      </c>
      <c r="F487" s="204" t="s">
        <v>812</v>
      </c>
      <c r="G487" s="201"/>
      <c r="H487" s="203" t="s">
        <v>21</v>
      </c>
      <c r="I487" s="205"/>
      <c r="J487" s="201"/>
      <c r="K487" s="201"/>
      <c r="L487" s="206"/>
      <c r="M487" s="207"/>
      <c r="N487" s="208"/>
      <c r="O487" s="208"/>
      <c r="P487" s="208"/>
      <c r="Q487" s="208"/>
      <c r="R487" s="208"/>
      <c r="S487" s="208"/>
      <c r="T487" s="209"/>
      <c r="AT487" s="210" t="s">
        <v>156</v>
      </c>
      <c r="AU487" s="210" t="s">
        <v>83</v>
      </c>
      <c r="AV487" s="11" t="s">
        <v>81</v>
      </c>
      <c r="AW487" s="11" t="s">
        <v>36</v>
      </c>
      <c r="AX487" s="11" t="s">
        <v>73</v>
      </c>
      <c r="AY487" s="210" t="s">
        <v>140</v>
      </c>
    </row>
    <row r="488" spans="2:65" s="12" customFormat="1">
      <c r="B488" s="211"/>
      <c r="C488" s="212"/>
      <c r="D488" s="202" t="s">
        <v>156</v>
      </c>
      <c r="E488" s="213" t="s">
        <v>21</v>
      </c>
      <c r="F488" s="214" t="s">
        <v>831</v>
      </c>
      <c r="G488" s="212"/>
      <c r="H488" s="215">
        <v>20.248000000000001</v>
      </c>
      <c r="I488" s="216"/>
      <c r="J488" s="212"/>
      <c r="K488" s="212"/>
      <c r="L488" s="217"/>
      <c r="M488" s="218"/>
      <c r="N488" s="219"/>
      <c r="O488" s="219"/>
      <c r="P488" s="219"/>
      <c r="Q488" s="219"/>
      <c r="R488" s="219"/>
      <c r="S488" s="219"/>
      <c r="T488" s="220"/>
      <c r="AT488" s="221" t="s">
        <v>156</v>
      </c>
      <c r="AU488" s="221" t="s">
        <v>83</v>
      </c>
      <c r="AV488" s="12" t="s">
        <v>83</v>
      </c>
      <c r="AW488" s="12" t="s">
        <v>36</v>
      </c>
      <c r="AX488" s="12" t="s">
        <v>73</v>
      </c>
      <c r="AY488" s="221" t="s">
        <v>140</v>
      </c>
    </row>
    <row r="489" spans="2:65" s="13" customFormat="1">
      <c r="B489" s="222"/>
      <c r="C489" s="223"/>
      <c r="D489" s="202" t="s">
        <v>156</v>
      </c>
      <c r="E489" s="224" t="s">
        <v>21</v>
      </c>
      <c r="F489" s="225" t="s">
        <v>160</v>
      </c>
      <c r="G489" s="223"/>
      <c r="H489" s="226">
        <v>20.248000000000001</v>
      </c>
      <c r="I489" s="227"/>
      <c r="J489" s="223"/>
      <c r="K489" s="223"/>
      <c r="L489" s="228"/>
      <c r="M489" s="229"/>
      <c r="N489" s="230"/>
      <c r="O489" s="230"/>
      <c r="P489" s="230"/>
      <c r="Q489" s="230"/>
      <c r="R489" s="230"/>
      <c r="S489" s="230"/>
      <c r="T489" s="231"/>
      <c r="AT489" s="232" t="s">
        <v>156</v>
      </c>
      <c r="AU489" s="232" t="s">
        <v>83</v>
      </c>
      <c r="AV489" s="13" t="s">
        <v>141</v>
      </c>
      <c r="AW489" s="13" t="s">
        <v>36</v>
      </c>
      <c r="AX489" s="13" t="s">
        <v>73</v>
      </c>
      <c r="AY489" s="232" t="s">
        <v>140</v>
      </c>
    </row>
    <row r="490" spans="2:65" s="11" customFormat="1">
      <c r="B490" s="200"/>
      <c r="C490" s="201"/>
      <c r="D490" s="202" t="s">
        <v>156</v>
      </c>
      <c r="E490" s="203" t="s">
        <v>21</v>
      </c>
      <c r="F490" s="204" t="s">
        <v>814</v>
      </c>
      <c r="G490" s="201"/>
      <c r="H490" s="203" t="s">
        <v>21</v>
      </c>
      <c r="I490" s="205"/>
      <c r="J490" s="201"/>
      <c r="K490" s="201"/>
      <c r="L490" s="206"/>
      <c r="M490" s="207"/>
      <c r="N490" s="208"/>
      <c r="O490" s="208"/>
      <c r="P490" s="208"/>
      <c r="Q490" s="208"/>
      <c r="R490" s="208"/>
      <c r="S490" s="208"/>
      <c r="T490" s="209"/>
      <c r="AT490" s="210" t="s">
        <v>156</v>
      </c>
      <c r="AU490" s="210" t="s">
        <v>83</v>
      </c>
      <c r="AV490" s="11" t="s">
        <v>81</v>
      </c>
      <c r="AW490" s="11" t="s">
        <v>36</v>
      </c>
      <c r="AX490" s="11" t="s">
        <v>73</v>
      </c>
      <c r="AY490" s="210" t="s">
        <v>140</v>
      </c>
    </row>
    <row r="491" spans="2:65" s="12" customFormat="1">
      <c r="B491" s="211"/>
      <c r="C491" s="212"/>
      <c r="D491" s="202" t="s">
        <v>156</v>
      </c>
      <c r="E491" s="213" t="s">
        <v>21</v>
      </c>
      <c r="F491" s="214" t="s">
        <v>830</v>
      </c>
      <c r="G491" s="212"/>
      <c r="H491" s="215">
        <v>1.7010000000000001</v>
      </c>
      <c r="I491" s="216"/>
      <c r="J491" s="212"/>
      <c r="K491" s="212"/>
      <c r="L491" s="217"/>
      <c r="M491" s="218"/>
      <c r="N491" s="219"/>
      <c r="O491" s="219"/>
      <c r="P491" s="219"/>
      <c r="Q491" s="219"/>
      <c r="R491" s="219"/>
      <c r="S491" s="219"/>
      <c r="T491" s="220"/>
      <c r="AT491" s="221" t="s">
        <v>156</v>
      </c>
      <c r="AU491" s="221" t="s">
        <v>83</v>
      </c>
      <c r="AV491" s="12" t="s">
        <v>83</v>
      </c>
      <c r="AW491" s="12" t="s">
        <v>36</v>
      </c>
      <c r="AX491" s="12" t="s">
        <v>73</v>
      </c>
      <c r="AY491" s="221" t="s">
        <v>140</v>
      </c>
    </row>
    <row r="492" spans="2:65" s="13" customFormat="1">
      <c r="B492" s="222"/>
      <c r="C492" s="223"/>
      <c r="D492" s="202" t="s">
        <v>156</v>
      </c>
      <c r="E492" s="224" t="s">
        <v>21</v>
      </c>
      <c r="F492" s="225" t="s">
        <v>160</v>
      </c>
      <c r="G492" s="223"/>
      <c r="H492" s="226">
        <v>1.7010000000000001</v>
      </c>
      <c r="I492" s="227"/>
      <c r="J492" s="223"/>
      <c r="K492" s="223"/>
      <c r="L492" s="228"/>
      <c r="M492" s="229"/>
      <c r="N492" s="230"/>
      <c r="O492" s="230"/>
      <c r="P492" s="230"/>
      <c r="Q492" s="230"/>
      <c r="R492" s="230"/>
      <c r="S492" s="230"/>
      <c r="T492" s="231"/>
      <c r="AT492" s="232" t="s">
        <v>156</v>
      </c>
      <c r="AU492" s="232" t="s">
        <v>83</v>
      </c>
      <c r="AV492" s="13" t="s">
        <v>141</v>
      </c>
      <c r="AW492" s="13" t="s">
        <v>36</v>
      </c>
      <c r="AX492" s="13" t="s">
        <v>73</v>
      </c>
      <c r="AY492" s="232" t="s">
        <v>140</v>
      </c>
    </row>
    <row r="493" spans="2:65" s="14" customFormat="1">
      <c r="B493" s="233"/>
      <c r="C493" s="234"/>
      <c r="D493" s="202" t="s">
        <v>156</v>
      </c>
      <c r="E493" s="235" t="s">
        <v>21</v>
      </c>
      <c r="F493" s="236" t="s">
        <v>164</v>
      </c>
      <c r="G493" s="234"/>
      <c r="H493" s="237">
        <v>48.805999999999997</v>
      </c>
      <c r="I493" s="238"/>
      <c r="J493" s="234"/>
      <c r="K493" s="234"/>
      <c r="L493" s="239"/>
      <c r="M493" s="240"/>
      <c r="N493" s="241"/>
      <c r="O493" s="241"/>
      <c r="P493" s="241"/>
      <c r="Q493" s="241"/>
      <c r="R493" s="241"/>
      <c r="S493" s="241"/>
      <c r="T493" s="242"/>
      <c r="AT493" s="243" t="s">
        <v>156</v>
      </c>
      <c r="AU493" s="243" t="s">
        <v>83</v>
      </c>
      <c r="AV493" s="14" t="s">
        <v>148</v>
      </c>
      <c r="AW493" s="14" t="s">
        <v>36</v>
      </c>
      <c r="AX493" s="14" t="s">
        <v>81</v>
      </c>
      <c r="AY493" s="243" t="s">
        <v>140</v>
      </c>
    </row>
    <row r="494" spans="2:65" s="1" customFormat="1" ht="16.5" customHeight="1">
      <c r="B494" s="41"/>
      <c r="C494" s="244" t="s">
        <v>832</v>
      </c>
      <c r="D494" s="244" t="s">
        <v>221</v>
      </c>
      <c r="E494" s="245" t="s">
        <v>833</v>
      </c>
      <c r="F494" s="246" t="s">
        <v>834</v>
      </c>
      <c r="G494" s="247" t="s">
        <v>274</v>
      </c>
      <c r="H494" s="248">
        <v>0.36399999999999999</v>
      </c>
      <c r="I494" s="249"/>
      <c r="J494" s="250">
        <f>ROUND(I494*H494,2)</f>
        <v>0</v>
      </c>
      <c r="K494" s="246" t="s">
        <v>147</v>
      </c>
      <c r="L494" s="251"/>
      <c r="M494" s="252" t="s">
        <v>21</v>
      </c>
      <c r="N494" s="253" t="s">
        <v>44</v>
      </c>
      <c r="O494" s="42"/>
      <c r="P494" s="197">
        <f>O494*H494</f>
        <v>0</v>
      </c>
      <c r="Q494" s="197">
        <v>0.5</v>
      </c>
      <c r="R494" s="197">
        <f>Q494*H494</f>
        <v>0.182</v>
      </c>
      <c r="S494" s="197">
        <v>0</v>
      </c>
      <c r="T494" s="198">
        <f>S494*H494</f>
        <v>0</v>
      </c>
      <c r="AR494" s="24" t="s">
        <v>331</v>
      </c>
      <c r="AT494" s="24" t="s">
        <v>221</v>
      </c>
      <c r="AU494" s="24" t="s">
        <v>83</v>
      </c>
      <c r="AY494" s="24" t="s">
        <v>140</v>
      </c>
      <c r="BE494" s="199">
        <f>IF(N494="základní",J494,0)</f>
        <v>0</v>
      </c>
      <c r="BF494" s="199">
        <f>IF(N494="snížená",J494,0)</f>
        <v>0</v>
      </c>
      <c r="BG494" s="199">
        <f>IF(N494="zákl. přenesená",J494,0)</f>
        <v>0</v>
      </c>
      <c r="BH494" s="199">
        <f>IF(N494="sníž. přenesená",J494,0)</f>
        <v>0</v>
      </c>
      <c r="BI494" s="199">
        <f>IF(N494="nulová",J494,0)</f>
        <v>0</v>
      </c>
      <c r="BJ494" s="24" t="s">
        <v>81</v>
      </c>
      <c r="BK494" s="199">
        <f>ROUND(I494*H494,2)</f>
        <v>0</v>
      </c>
      <c r="BL494" s="24" t="s">
        <v>252</v>
      </c>
      <c r="BM494" s="24" t="s">
        <v>835</v>
      </c>
    </row>
    <row r="495" spans="2:65" s="11" customFormat="1">
      <c r="B495" s="200"/>
      <c r="C495" s="201"/>
      <c r="D495" s="202" t="s">
        <v>156</v>
      </c>
      <c r="E495" s="203" t="s">
        <v>21</v>
      </c>
      <c r="F495" s="204" t="s">
        <v>784</v>
      </c>
      <c r="G495" s="201"/>
      <c r="H495" s="203" t="s">
        <v>21</v>
      </c>
      <c r="I495" s="205"/>
      <c r="J495" s="201"/>
      <c r="K495" s="201"/>
      <c r="L495" s="206"/>
      <c r="M495" s="207"/>
      <c r="N495" s="208"/>
      <c r="O495" s="208"/>
      <c r="P495" s="208"/>
      <c r="Q495" s="208"/>
      <c r="R495" s="208"/>
      <c r="S495" s="208"/>
      <c r="T495" s="209"/>
      <c r="AT495" s="210" t="s">
        <v>156</v>
      </c>
      <c r="AU495" s="210" t="s">
        <v>83</v>
      </c>
      <c r="AV495" s="11" t="s">
        <v>81</v>
      </c>
      <c r="AW495" s="11" t="s">
        <v>36</v>
      </c>
      <c r="AX495" s="11" t="s">
        <v>73</v>
      </c>
      <c r="AY495" s="210" t="s">
        <v>140</v>
      </c>
    </row>
    <row r="496" spans="2:65" s="12" customFormat="1">
      <c r="B496" s="211"/>
      <c r="C496" s="212"/>
      <c r="D496" s="202" t="s">
        <v>156</v>
      </c>
      <c r="E496" s="213" t="s">
        <v>21</v>
      </c>
      <c r="F496" s="214" t="s">
        <v>785</v>
      </c>
      <c r="G496" s="212"/>
      <c r="H496" s="215">
        <v>0.04</v>
      </c>
      <c r="I496" s="216"/>
      <c r="J496" s="212"/>
      <c r="K496" s="212"/>
      <c r="L496" s="217"/>
      <c r="M496" s="218"/>
      <c r="N496" s="219"/>
      <c r="O496" s="219"/>
      <c r="P496" s="219"/>
      <c r="Q496" s="219"/>
      <c r="R496" s="219"/>
      <c r="S496" s="219"/>
      <c r="T496" s="220"/>
      <c r="AT496" s="221" t="s">
        <v>156</v>
      </c>
      <c r="AU496" s="221" t="s">
        <v>83</v>
      </c>
      <c r="AV496" s="12" t="s">
        <v>83</v>
      </c>
      <c r="AW496" s="12" t="s">
        <v>36</v>
      </c>
      <c r="AX496" s="12" t="s">
        <v>73</v>
      </c>
      <c r="AY496" s="221" t="s">
        <v>140</v>
      </c>
    </row>
    <row r="497" spans="2:65" s="12" customFormat="1">
      <c r="B497" s="211"/>
      <c r="C497" s="212"/>
      <c r="D497" s="202" t="s">
        <v>156</v>
      </c>
      <c r="E497" s="213" t="s">
        <v>21</v>
      </c>
      <c r="F497" s="214" t="s">
        <v>786</v>
      </c>
      <c r="G497" s="212"/>
      <c r="H497" s="215">
        <v>6.8000000000000005E-2</v>
      </c>
      <c r="I497" s="216"/>
      <c r="J497" s="212"/>
      <c r="K497" s="212"/>
      <c r="L497" s="217"/>
      <c r="M497" s="218"/>
      <c r="N497" s="219"/>
      <c r="O497" s="219"/>
      <c r="P497" s="219"/>
      <c r="Q497" s="219"/>
      <c r="R497" s="219"/>
      <c r="S497" s="219"/>
      <c r="T497" s="220"/>
      <c r="AT497" s="221" t="s">
        <v>156</v>
      </c>
      <c r="AU497" s="221" t="s">
        <v>83</v>
      </c>
      <c r="AV497" s="12" t="s">
        <v>83</v>
      </c>
      <c r="AW497" s="12" t="s">
        <v>36</v>
      </c>
      <c r="AX497" s="12" t="s">
        <v>73</v>
      </c>
      <c r="AY497" s="221" t="s">
        <v>140</v>
      </c>
    </row>
    <row r="498" spans="2:65" s="12" customFormat="1">
      <c r="B498" s="211"/>
      <c r="C498" s="212"/>
      <c r="D498" s="202" t="s">
        <v>156</v>
      </c>
      <c r="E498" s="213" t="s">
        <v>21</v>
      </c>
      <c r="F498" s="214" t="s">
        <v>787</v>
      </c>
      <c r="G498" s="212"/>
      <c r="H498" s="215">
        <v>8.4000000000000005E-2</v>
      </c>
      <c r="I498" s="216"/>
      <c r="J498" s="212"/>
      <c r="K498" s="212"/>
      <c r="L498" s="217"/>
      <c r="M498" s="218"/>
      <c r="N498" s="219"/>
      <c r="O498" s="219"/>
      <c r="P498" s="219"/>
      <c r="Q498" s="219"/>
      <c r="R498" s="219"/>
      <c r="S498" s="219"/>
      <c r="T498" s="220"/>
      <c r="AT498" s="221" t="s">
        <v>156</v>
      </c>
      <c r="AU498" s="221" t="s">
        <v>83</v>
      </c>
      <c r="AV498" s="12" t="s">
        <v>83</v>
      </c>
      <c r="AW498" s="12" t="s">
        <v>36</v>
      </c>
      <c r="AX498" s="12" t="s">
        <v>73</v>
      </c>
      <c r="AY498" s="221" t="s">
        <v>140</v>
      </c>
    </row>
    <row r="499" spans="2:65" s="11" customFormat="1">
      <c r="B499" s="200"/>
      <c r="C499" s="201"/>
      <c r="D499" s="202" t="s">
        <v>156</v>
      </c>
      <c r="E499" s="203" t="s">
        <v>21</v>
      </c>
      <c r="F499" s="204" t="s">
        <v>815</v>
      </c>
      <c r="G499" s="201"/>
      <c r="H499" s="203" t="s">
        <v>21</v>
      </c>
      <c r="I499" s="205"/>
      <c r="J499" s="201"/>
      <c r="K499" s="201"/>
      <c r="L499" s="206"/>
      <c r="M499" s="207"/>
      <c r="N499" s="208"/>
      <c r="O499" s="208"/>
      <c r="P499" s="208"/>
      <c r="Q499" s="208"/>
      <c r="R499" s="208"/>
      <c r="S499" s="208"/>
      <c r="T499" s="209"/>
      <c r="AT499" s="210" t="s">
        <v>156</v>
      </c>
      <c r="AU499" s="210" t="s">
        <v>83</v>
      </c>
      <c r="AV499" s="11" t="s">
        <v>81</v>
      </c>
      <c r="AW499" s="11" t="s">
        <v>36</v>
      </c>
      <c r="AX499" s="11" t="s">
        <v>73</v>
      </c>
      <c r="AY499" s="210" t="s">
        <v>140</v>
      </c>
    </row>
    <row r="500" spans="2:65" s="12" customFormat="1">
      <c r="B500" s="211"/>
      <c r="C500" s="212"/>
      <c r="D500" s="202" t="s">
        <v>156</v>
      </c>
      <c r="E500" s="213" t="s">
        <v>21</v>
      </c>
      <c r="F500" s="214" t="s">
        <v>836</v>
      </c>
      <c r="G500" s="212"/>
      <c r="H500" s="215">
        <v>3.6999999999999998E-2</v>
      </c>
      <c r="I500" s="216"/>
      <c r="J500" s="212"/>
      <c r="K500" s="212"/>
      <c r="L500" s="217"/>
      <c r="M500" s="218"/>
      <c r="N500" s="219"/>
      <c r="O500" s="219"/>
      <c r="P500" s="219"/>
      <c r="Q500" s="219"/>
      <c r="R500" s="219"/>
      <c r="S500" s="219"/>
      <c r="T500" s="220"/>
      <c r="AT500" s="221" t="s">
        <v>156</v>
      </c>
      <c r="AU500" s="221" t="s">
        <v>83</v>
      </c>
      <c r="AV500" s="12" t="s">
        <v>83</v>
      </c>
      <c r="AW500" s="12" t="s">
        <v>36</v>
      </c>
      <c r="AX500" s="12" t="s">
        <v>73</v>
      </c>
      <c r="AY500" s="221" t="s">
        <v>140</v>
      </c>
    </row>
    <row r="501" spans="2:65" s="12" customFormat="1">
      <c r="B501" s="211"/>
      <c r="C501" s="212"/>
      <c r="D501" s="202" t="s">
        <v>156</v>
      </c>
      <c r="E501" s="213" t="s">
        <v>21</v>
      </c>
      <c r="F501" s="214" t="s">
        <v>837</v>
      </c>
      <c r="G501" s="212"/>
      <c r="H501" s="215">
        <v>6.5000000000000002E-2</v>
      </c>
      <c r="I501" s="216"/>
      <c r="J501" s="212"/>
      <c r="K501" s="212"/>
      <c r="L501" s="217"/>
      <c r="M501" s="218"/>
      <c r="N501" s="219"/>
      <c r="O501" s="219"/>
      <c r="P501" s="219"/>
      <c r="Q501" s="219"/>
      <c r="R501" s="219"/>
      <c r="S501" s="219"/>
      <c r="T501" s="220"/>
      <c r="AT501" s="221" t="s">
        <v>156</v>
      </c>
      <c r="AU501" s="221" t="s">
        <v>83</v>
      </c>
      <c r="AV501" s="12" t="s">
        <v>83</v>
      </c>
      <c r="AW501" s="12" t="s">
        <v>36</v>
      </c>
      <c r="AX501" s="12" t="s">
        <v>73</v>
      </c>
      <c r="AY501" s="221" t="s">
        <v>140</v>
      </c>
    </row>
    <row r="502" spans="2:65" s="12" customFormat="1">
      <c r="B502" s="211"/>
      <c r="C502" s="212"/>
      <c r="D502" s="202" t="s">
        <v>156</v>
      </c>
      <c r="E502" s="213" t="s">
        <v>21</v>
      </c>
      <c r="F502" s="214" t="s">
        <v>838</v>
      </c>
      <c r="G502" s="212"/>
      <c r="H502" s="215">
        <v>7.0000000000000007E-2</v>
      </c>
      <c r="I502" s="216"/>
      <c r="J502" s="212"/>
      <c r="K502" s="212"/>
      <c r="L502" s="217"/>
      <c r="M502" s="218"/>
      <c r="N502" s="219"/>
      <c r="O502" s="219"/>
      <c r="P502" s="219"/>
      <c r="Q502" s="219"/>
      <c r="R502" s="219"/>
      <c r="S502" s="219"/>
      <c r="T502" s="220"/>
      <c r="AT502" s="221" t="s">
        <v>156</v>
      </c>
      <c r="AU502" s="221" t="s">
        <v>83</v>
      </c>
      <c r="AV502" s="12" t="s">
        <v>83</v>
      </c>
      <c r="AW502" s="12" t="s">
        <v>36</v>
      </c>
      <c r="AX502" s="12" t="s">
        <v>73</v>
      </c>
      <c r="AY502" s="221" t="s">
        <v>140</v>
      </c>
    </row>
    <row r="503" spans="2:65" s="14" customFormat="1">
      <c r="B503" s="233"/>
      <c r="C503" s="234"/>
      <c r="D503" s="202" t="s">
        <v>156</v>
      </c>
      <c r="E503" s="235" t="s">
        <v>21</v>
      </c>
      <c r="F503" s="236" t="s">
        <v>164</v>
      </c>
      <c r="G503" s="234"/>
      <c r="H503" s="237">
        <v>0.36399999999999999</v>
      </c>
      <c r="I503" s="238"/>
      <c r="J503" s="234"/>
      <c r="K503" s="234"/>
      <c r="L503" s="239"/>
      <c r="M503" s="240"/>
      <c r="N503" s="241"/>
      <c r="O503" s="241"/>
      <c r="P503" s="241"/>
      <c r="Q503" s="241"/>
      <c r="R503" s="241"/>
      <c r="S503" s="241"/>
      <c r="T503" s="242"/>
      <c r="AT503" s="243" t="s">
        <v>156</v>
      </c>
      <c r="AU503" s="243" t="s">
        <v>83</v>
      </c>
      <c r="AV503" s="14" t="s">
        <v>148</v>
      </c>
      <c r="AW503" s="14" t="s">
        <v>36</v>
      </c>
      <c r="AX503" s="14" t="s">
        <v>81</v>
      </c>
      <c r="AY503" s="243" t="s">
        <v>140</v>
      </c>
    </row>
    <row r="504" spans="2:65" s="1" customFormat="1" ht="25.5" customHeight="1">
      <c r="B504" s="41"/>
      <c r="C504" s="188" t="s">
        <v>839</v>
      </c>
      <c r="D504" s="188" t="s">
        <v>143</v>
      </c>
      <c r="E504" s="189" t="s">
        <v>840</v>
      </c>
      <c r="F504" s="190" t="s">
        <v>841</v>
      </c>
      <c r="G504" s="191" t="s">
        <v>154</v>
      </c>
      <c r="H504" s="192">
        <v>86.45</v>
      </c>
      <c r="I504" s="193"/>
      <c r="J504" s="194">
        <f>ROUND(I504*H504,2)</f>
        <v>0</v>
      </c>
      <c r="K504" s="190" t="s">
        <v>147</v>
      </c>
      <c r="L504" s="61"/>
      <c r="M504" s="195" t="s">
        <v>21</v>
      </c>
      <c r="N504" s="196" t="s">
        <v>44</v>
      </c>
      <c r="O504" s="42"/>
      <c r="P504" s="197">
        <f>O504*H504</f>
        <v>0</v>
      </c>
      <c r="Q504" s="197">
        <v>0</v>
      </c>
      <c r="R504" s="197">
        <f>Q504*H504</f>
        <v>0</v>
      </c>
      <c r="S504" s="197">
        <v>0.03</v>
      </c>
      <c r="T504" s="198">
        <f>S504*H504</f>
        <v>2.5935000000000001</v>
      </c>
      <c r="AR504" s="24" t="s">
        <v>252</v>
      </c>
      <c r="AT504" s="24" t="s">
        <v>143</v>
      </c>
      <c r="AU504" s="24" t="s">
        <v>83</v>
      </c>
      <c r="AY504" s="24" t="s">
        <v>140</v>
      </c>
      <c r="BE504" s="199">
        <f>IF(N504="základní",J504,0)</f>
        <v>0</v>
      </c>
      <c r="BF504" s="199">
        <f>IF(N504="snížená",J504,0)</f>
        <v>0</v>
      </c>
      <c r="BG504" s="199">
        <f>IF(N504="zákl. přenesená",J504,0)</f>
        <v>0</v>
      </c>
      <c r="BH504" s="199">
        <f>IF(N504="sníž. přenesená",J504,0)</f>
        <v>0</v>
      </c>
      <c r="BI504" s="199">
        <f>IF(N504="nulová",J504,0)</f>
        <v>0</v>
      </c>
      <c r="BJ504" s="24" t="s">
        <v>81</v>
      </c>
      <c r="BK504" s="199">
        <f>ROUND(I504*H504,2)</f>
        <v>0</v>
      </c>
      <c r="BL504" s="24" t="s">
        <v>252</v>
      </c>
      <c r="BM504" s="24" t="s">
        <v>842</v>
      </c>
    </row>
    <row r="505" spans="2:65" s="11" customFormat="1">
      <c r="B505" s="200"/>
      <c r="C505" s="201"/>
      <c r="D505" s="202" t="s">
        <v>156</v>
      </c>
      <c r="E505" s="203" t="s">
        <v>21</v>
      </c>
      <c r="F505" s="204" t="s">
        <v>157</v>
      </c>
      <c r="G505" s="201"/>
      <c r="H505" s="203" t="s">
        <v>21</v>
      </c>
      <c r="I505" s="205"/>
      <c r="J505" s="201"/>
      <c r="K505" s="201"/>
      <c r="L505" s="206"/>
      <c r="M505" s="207"/>
      <c r="N505" s="208"/>
      <c r="O505" s="208"/>
      <c r="P505" s="208"/>
      <c r="Q505" s="208"/>
      <c r="R505" s="208"/>
      <c r="S505" s="208"/>
      <c r="T505" s="209"/>
      <c r="AT505" s="210" t="s">
        <v>156</v>
      </c>
      <c r="AU505" s="210" t="s">
        <v>83</v>
      </c>
      <c r="AV505" s="11" t="s">
        <v>81</v>
      </c>
      <c r="AW505" s="11" t="s">
        <v>36</v>
      </c>
      <c r="AX505" s="11" t="s">
        <v>73</v>
      </c>
      <c r="AY505" s="210" t="s">
        <v>140</v>
      </c>
    </row>
    <row r="506" spans="2:65" s="12" customFormat="1">
      <c r="B506" s="211"/>
      <c r="C506" s="212"/>
      <c r="D506" s="202" t="s">
        <v>156</v>
      </c>
      <c r="E506" s="213" t="s">
        <v>21</v>
      </c>
      <c r="F506" s="214" t="s">
        <v>843</v>
      </c>
      <c r="G506" s="212"/>
      <c r="H506" s="215">
        <v>1.2569999999999999</v>
      </c>
      <c r="I506" s="216"/>
      <c r="J506" s="212"/>
      <c r="K506" s="212"/>
      <c r="L506" s="217"/>
      <c r="M506" s="218"/>
      <c r="N506" s="219"/>
      <c r="O506" s="219"/>
      <c r="P506" s="219"/>
      <c r="Q506" s="219"/>
      <c r="R506" s="219"/>
      <c r="S506" s="219"/>
      <c r="T506" s="220"/>
      <c r="AT506" s="221" t="s">
        <v>156</v>
      </c>
      <c r="AU506" s="221" t="s">
        <v>83</v>
      </c>
      <c r="AV506" s="12" t="s">
        <v>83</v>
      </c>
      <c r="AW506" s="12" t="s">
        <v>36</v>
      </c>
      <c r="AX506" s="12" t="s">
        <v>73</v>
      </c>
      <c r="AY506" s="221" t="s">
        <v>140</v>
      </c>
    </row>
    <row r="507" spans="2:65" s="13" customFormat="1">
      <c r="B507" s="222"/>
      <c r="C507" s="223"/>
      <c r="D507" s="202" t="s">
        <v>156</v>
      </c>
      <c r="E507" s="224" t="s">
        <v>21</v>
      </c>
      <c r="F507" s="225" t="s">
        <v>160</v>
      </c>
      <c r="G507" s="223"/>
      <c r="H507" s="226">
        <v>1.2569999999999999</v>
      </c>
      <c r="I507" s="227"/>
      <c r="J507" s="223"/>
      <c r="K507" s="223"/>
      <c r="L507" s="228"/>
      <c r="M507" s="229"/>
      <c r="N507" s="230"/>
      <c r="O507" s="230"/>
      <c r="P507" s="230"/>
      <c r="Q507" s="230"/>
      <c r="R507" s="230"/>
      <c r="S507" s="230"/>
      <c r="T507" s="231"/>
      <c r="AT507" s="232" t="s">
        <v>156</v>
      </c>
      <c r="AU507" s="232" t="s">
        <v>83</v>
      </c>
      <c r="AV507" s="13" t="s">
        <v>141</v>
      </c>
      <c r="AW507" s="13" t="s">
        <v>36</v>
      </c>
      <c r="AX507" s="13" t="s">
        <v>73</v>
      </c>
      <c r="AY507" s="232" t="s">
        <v>140</v>
      </c>
    </row>
    <row r="508" spans="2:65" s="11" customFormat="1">
      <c r="B508" s="200"/>
      <c r="C508" s="201"/>
      <c r="D508" s="202" t="s">
        <v>156</v>
      </c>
      <c r="E508" s="203" t="s">
        <v>21</v>
      </c>
      <c r="F508" s="204" t="s">
        <v>161</v>
      </c>
      <c r="G508" s="201"/>
      <c r="H508" s="203" t="s">
        <v>21</v>
      </c>
      <c r="I508" s="205"/>
      <c r="J508" s="201"/>
      <c r="K508" s="201"/>
      <c r="L508" s="206"/>
      <c r="M508" s="207"/>
      <c r="N508" s="208"/>
      <c r="O508" s="208"/>
      <c r="P508" s="208"/>
      <c r="Q508" s="208"/>
      <c r="R508" s="208"/>
      <c r="S508" s="208"/>
      <c r="T508" s="209"/>
      <c r="AT508" s="210" t="s">
        <v>156</v>
      </c>
      <c r="AU508" s="210" t="s">
        <v>83</v>
      </c>
      <c r="AV508" s="11" t="s">
        <v>81</v>
      </c>
      <c r="AW508" s="11" t="s">
        <v>36</v>
      </c>
      <c r="AX508" s="11" t="s">
        <v>73</v>
      </c>
      <c r="AY508" s="210" t="s">
        <v>140</v>
      </c>
    </row>
    <row r="509" spans="2:65" s="12" customFormat="1">
      <c r="B509" s="211"/>
      <c r="C509" s="212"/>
      <c r="D509" s="202" t="s">
        <v>156</v>
      </c>
      <c r="E509" s="213" t="s">
        <v>21</v>
      </c>
      <c r="F509" s="214" t="s">
        <v>844</v>
      </c>
      <c r="G509" s="212"/>
      <c r="H509" s="215">
        <v>75.212000000000003</v>
      </c>
      <c r="I509" s="216"/>
      <c r="J509" s="212"/>
      <c r="K509" s="212"/>
      <c r="L509" s="217"/>
      <c r="M509" s="218"/>
      <c r="N509" s="219"/>
      <c r="O509" s="219"/>
      <c r="P509" s="219"/>
      <c r="Q509" s="219"/>
      <c r="R509" s="219"/>
      <c r="S509" s="219"/>
      <c r="T509" s="220"/>
      <c r="AT509" s="221" t="s">
        <v>156</v>
      </c>
      <c r="AU509" s="221" t="s">
        <v>83</v>
      </c>
      <c r="AV509" s="12" t="s">
        <v>83</v>
      </c>
      <c r="AW509" s="12" t="s">
        <v>36</v>
      </c>
      <c r="AX509" s="12" t="s">
        <v>73</v>
      </c>
      <c r="AY509" s="221" t="s">
        <v>140</v>
      </c>
    </row>
    <row r="510" spans="2:65" s="12" customFormat="1">
      <c r="B510" s="211"/>
      <c r="C510" s="212"/>
      <c r="D510" s="202" t="s">
        <v>156</v>
      </c>
      <c r="E510" s="213" t="s">
        <v>21</v>
      </c>
      <c r="F510" s="214" t="s">
        <v>845</v>
      </c>
      <c r="G510" s="212"/>
      <c r="H510" s="215">
        <v>0.99199999999999999</v>
      </c>
      <c r="I510" s="216"/>
      <c r="J510" s="212"/>
      <c r="K510" s="212"/>
      <c r="L510" s="217"/>
      <c r="M510" s="218"/>
      <c r="N510" s="219"/>
      <c r="O510" s="219"/>
      <c r="P510" s="219"/>
      <c r="Q510" s="219"/>
      <c r="R510" s="219"/>
      <c r="S510" s="219"/>
      <c r="T510" s="220"/>
      <c r="AT510" s="221" t="s">
        <v>156</v>
      </c>
      <c r="AU510" s="221" t="s">
        <v>83</v>
      </c>
      <c r="AV510" s="12" t="s">
        <v>83</v>
      </c>
      <c r="AW510" s="12" t="s">
        <v>36</v>
      </c>
      <c r="AX510" s="12" t="s">
        <v>73</v>
      </c>
      <c r="AY510" s="221" t="s">
        <v>140</v>
      </c>
    </row>
    <row r="511" spans="2:65" s="12" customFormat="1">
      <c r="B511" s="211"/>
      <c r="C511" s="212"/>
      <c r="D511" s="202" t="s">
        <v>156</v>
      </c>
      <c r="E511" s="213" t="s">
        <v>21</v>
      </c>
      <c r="F511" s="214" t="s">
        <v>846</v>
      </c>
      <c r="G511" s="212"/>
      <c r="H511" s="215">
        <v>7.2539999999999996</v>
      </c>
      <c r="I511" s="216"/>
      <c r="J511" s="212"/>
      <c r="K511" s="212"/>
      <c r="L511" s="217"/>
      <c r="M511" s="218"/>
      <c r="N511" s="219"/>
      <c r="O511" s="219"/>
      <c r="P511" s="219"/>
      <c r="Q511" s="219"/>
      <c r="R511" s="219"/>
      <c r="S511" s="219"/>
      <c r="T511" s="220"/>
      <c r="AT511" s="221" t="s">
        <v>156</v>
      </c>
      <c r="AU511" s="221" t="s">
        <v>83</v>
      </c>
      <c r="AV511" s="12" t="s">
        <v>83</v>
      </c>
      <c r="AW511" s="12" t="s">
        <v>36</v>
      </c>
      <c r="AX511" s="12" t="s">
        <v>73</v>
      </c>
      <c r="AY511" s="221" t="s">
        <v>140</v>
      </c>
    </row>
    <row r="512" spans="2:65" s="12" customFormat="1">
      <c r="B512" s="211"/>
      <c r="C512" s="212"/>
      <c r="D512" s="202" t="s">
        <v>156</v>
      </c>
      <c r="E512" s="213" t="s">
        <v>21</v>
      </c>
      <c r="F512" s="214" t="s">
        <v>847</v>
      </c>
      <c r="G512" s="212"/>
      <c r="H512" s="215">
        <v>0.73399999999999999</v>
      </c>
      <c r="I512" s="216"/>
      <c r="J512" s="212"/>
      <c r="K512" s="212"/>
      <c r="L512" s="217"/>
      <c r="M512" s="218"/>
      <c r="N512" s="219"/>
      <c r="O512" s="219"/>
      <c r="P512" s="219"/>
      <c r="Q512" s="219"/>
      <c r="R512" s="219"/>
      <c r="S512" s="219"/>
      <c r="T512" s="220"/>
      <c r="AT512" s="221" t="s">
        <v>156</v>
      </c>
      <c r="AU512" s="221" t="s">
        <v>83</v>
      </c>
      <c r="AV512" s="12" t="s">
        <v>83</v>
      </c>
      <c r="AW512" s="12" t="s">
        <v>36</v>
      </c>
      <c r="AX512" s="12" t="s">
        <v>73</v>
      </c>
      <c r="AY512" s="221" t="s">
        <v>140</v>
      </c>
    </row>
    <row r="513" spans="2:65" s="12" customFormat="1">
      <c r="B513" s="211"/>
      <c r="C513" s="212"/>
      <c r="D513" s="202" t="s">
        <v>156</v>
      </c>
      <c r="E513" s="213" t="s">
        <v>21</v>
      </c>
      <c r="F513" s="214" t="s">
        <v>848</v>
      </c>
      <c r="G513" s="212"/>
      <c r="H513" s="215">
        <v>1.0009999999999999</v>
      </c>
      <c r="I513" s="216"/>
      <c r="J513" s="212"/>
      <c r="K513" s="212"/>
      <c r="L513" s="217"/>
      <c r="M513" s="218"/>
      <c r="N513" s="219"/>
      <c r="O513" s="219"/>
      <c r="P513" s="219"/>
      <c r="Q513" s="219"/>
      <c r="R513" s="219"/>
      <c r="S513" s="219"/>
      <c r="T513" s="220"/>
      <c r="AT513" s="221" t="s">
        <v>156</v>
      </c>
      <c r="AU513" s="221" t="s">
        <v>83</v>
      </c>
      <c r="AV513" s="12" t="s">
        <v>83</v>
      </c>
      <c r="AW513" s="12" t="s">
        <v>36</v>
      </c>
      <c r="AX513" s="12" t="s">
        <v>73</v>
      </c>
      <c r="AY513" s="221" t="s">
        <v>140</v>
      </c>
    </row>
    <row r="514" spans="2:65" s="13" customFormat="1">
      <c r="B514" s="222"/>
      <c r="C514" s="223"/>
      <c r="D514" s="202" t="s">
        <v>156</v>
      </c>
      <c r="E514" s="224" t="s">
        <v>21</v>
      </c>
      <c r="F514" s="225" t="s">
        <v>160</v>
      </c>
      <c r="G514" s="223"/>
      <c r="H514" s="226">
        <v>85.192999999999998</v>
      </c>
      <c r="I514" s="227"/>
      <c r="J514" s="223"/>
      <c r="K514" s="223"/>
      <c r="L514" s="228"/>
      <c r="M514" s="229"/>
      <c r="N514" s="230"/>
      <c r="O514" s="230"/>
      <c r="P514" s="230"/>
      <c r="Q514" s="230"/>
      <c r="R514" s="230"/>
      <c r="S514" s="230"/>
      <c r="T514" s="231"/>
      <c r="AT514" s="232" t="s">
        <v>156</v>
      </c>
      <c r="AU514" s="232" t="s">
        <v>83</v>
      </c>
      <c r="AV514" s="13" t="s">
        <v>141</v>
      </c>
      <c r="AW514" s="13" t="s">
        <v>36</v>
      </c>
      <c r="AX514" s="13" t="s">
        <v>73</v>
      </c>
      <c r="AY514" s="232" t="s">
        <v>140</v>
      </c>
    </row>
    <row r="515" spans="2:65" s="14" customFormat="1">
      <c r="B515" s="233"/>
      <c r="C515" s="234"/>
      <c r="D515" s="202" t="s">
        <v>156</v>
      </c>
      <c r="E515" s="235" t="s">
        <v>21</v>
      </c>
      <c r="F515" s="236" t="s">
        <v>164</v>
      </c>
      <c r="G515" s="234"/>
      <c r="H515" s="237">
        <v>86.45</v>
      </c>
      <c r="I515" s="238"/>
      <c r="J515" s="234"/>
      <c r="K515" s="234"/>
      <c r="L515" s="239"/>
      <c r="M515" s="240"/>
      <c r="N515" s="241"/>
      <c r="O515" s="241"/>
      <c r="P515" s="241"/>
      <c r="Q515" s="241"/>
      <c r="R515" s="241"/>
      <c r="S515" s="241"/>
      <c r="T515" s="242"/>
      <c r="AT515" s="243" t="s">
        <v>156</v>
      </c>
      <c r="AU515" s="243" t="s">
        <v>83</v>
      </c>
      <c r="AV515" s="14" t="s">
        <v>148</v>
      </c>
      <c r="AW515" s="14" t="s">
        <v>36</v>
      </c>
      <c r="AX515" s="14" t="s">
        <v>81</v>
      </c>
      <c r="AY515" s="243" t="s">
        <v>140</v>
      </c>
    </row>
    <row r="516" spans="2:65" s="1" customFormat="1" ht="16.5" customHeight="1">
      <c r="B516" s="41"/>
      <c r="C516" s="188" t="s">
        <v>849</v>
      </c>
      <c r="D516" s="188" t="s">
        <v>143</v>
      </c>
      <c r="E516" s="189" t="s">
        <v>850</v>
      </c>
      <c r="F516" s="190" t="s">
        <v>851</v>
      </c>
      <c r="G516" s="191" t="s">
        <v>154</v>
      </c>
      <c r="H516" s="192">
        <v>365.20299999999997</v>
      </c>
      <c r="I516" s="193"/>
      <c r="J516" s="194">
        <f>ROUND(I516*H516,2)</f>
        <v>0</v>
      </c>
      <c r="K516" s="190" t="s">
        <v>147</v>
      </c>
      <c r="L516" s="61"/>
      <c r="M516" s="195" t="s">
        <v>21</v>
      </c>
      <c r="N516" s="196" t="s">
        <v>44</v>
      </c>
      <c r="O516" s="42"/>
      <c r="P516" s="197">
        <f>O516*H516</f>
        <v>0</v>
      </c>
      <c r="Q516" s="197">
        <v>1.9699999999999999E-4</v>
      </c>
      <c r="R516" s="197">
        <f>Q516*H516</f>
        <v>7.1944990999999986E-2</v>
      </c>
      <c r="S516" s="197">
        <v>0</v>
      </c>
      <c r="T516" s="198">
        <f>S516*H516</f>
        <v>0</v>
      </c>
      <c r="AR516" s="24" t="s">
        <v>252</v>
      </c>
      <c r="AT516" s="24" t="s">
        <v>143</v>
      </c>
      <c r="AU516" s="24" t="s">
        <v>83</v>
      </c>
      <c r="AY516" s="24" t="s">
        <v>140</v>
      </c>
      <c r="BE516" s="199">
        <f>IF(N516="základní",J516,0)</f>
        <v>0</v>
      </c>
      <c r="BF516" s="199">
        <f>IF(N516="snížená",J516,0)</f>
        <v>0</v>
      </c>
      <c r="BG516" s="199">
        <f>IF(N516="zákl. přenesená",J516,0)</f>
        <v>0</v>
      </c>
      <c r="BH516" s="199">
        <f>IF(N516="sníž. přenesená",J516,0)</f>
        <v>0</v>
      </c>
      <c r="BI516" s="199">
        <f>IF(N516="nulová",J516,0)</f>
        <v>0</v>
      </c>
      <c r="BJ516" s="24" t="s">
        <v>81</v>
      </c>
      <c r="BK516" s="199">
        <f>ROUND(I516*H516,2)</f>
        <v>0</v>
      </c>
      <c r="BL516" s="24" t="s">
        <v>252</v>
      </c>
      <c r="BM516" s="24" t="s">
        <v>852</v>
      </c>
    </row>
    <row r="517" spans="2:65" s="12" customFormat="1">
      <c r="B517" s="211"/>
      <c r="C517" s="212"/>
      <c r="D517" s="202" t="s">
        <v>156</v>
      </c>
      <c r="E517" s="213" t="s">
        <v>21</v>
      </c>
      <c r="F517" s="214" t="s">
        <v>853</v>
      </c>
      <c r="G517" s="212"/>
      <c r="H517" s="215">
        <v>157.61799999999999</v>
      </c>
      <c r="I517" s="216"/>
      <c r="J517" s="212"/>
      <c r="K517" s="212"/>
      <c r="L517" s="217"/>
      <c r="M517" s="218"/>
      <c r="N517" s="219"/>
      <c r="O517" s="219"/>
      <c r="P517" s="219"/>
      <c r="Q517" s="219"/>
      <c r="R517" s="219"/>
      <c r="S517" s="219"/>
      <c r="T517" s="220"/>
      <c r="AT517" s="221" t="s">
        <v>156</v>
      </c>
      <c r="AU517" s="221" t="s">
        <v>83</v>
      </c>
      <c r="AV517" s="12" t="s">
        <v>83</v>
      </c>
      <c r="AW517" s="12" t="s">
        <v>36</v>
      </c>
      <c r="AX517" s="12" t="s">
        <v>73</v>
      </c>
      <c r="AY517" s="221" t="s">
        <v>140</v>
      </c>
    </row>
    <row r="518" spans="2:65" s="12" customFormat="1">
      <c r="B518" s="211"/>
      <c r="C518" s="212"/>
      <c r="D518" s="202" t="s">
        <v>156</v>
      </c>
      <c r="E518" s="213" t="s">
        <v>21</v>
      </c>
      <c r="F518" s="214" t="s">
        <v>854</v>
      </c>
      <c r="G518" s="212"/>
      <c r="H518" s="215">
        <v>155.107</v>
      </c>
      <c r="I518" s="216"/>
      <c r="J518" s="212"/>
      <c r="K518" s="212"/>
      <c r="L518" s="217"/>
      <c r="M518" s="218"/>
      <c r="N518" s="219"/>
      <c r="O518" s="219"/>
      <c r="P518" s="219"/>
      <c r="Q518" s="219"/>
      <c r="R518" s="219"/>
      <c r="S518" s="219"/>
      <c r="T518" s="220"/>
      <c r="AT518" s="221" t="s">
        <v>156</v>
      </c>
      <c r="AU518" s="221" t="s">
        <v>83</v>
      </c>
      <c r="AV518" s="12" t="s">
        <v>83</v>
      </c>
      <c r="AW518" s="12" t="s">
        <v>36</v>
      </c>
      <c r="AX518" s="12" t="s">
        <v>73</v>
      </c>
      <c r="AY518" s="221" t="s">
        <v>140</v>
      </c>
    </row>
    <row r="519" spans="2:65" s="12" customFormat="1">
      <c r="B519" s="211"/>
      <c r="C519" s="212"/>
      <c r="D519" s="202" t="s">
        <v>156</v>
      </c>
      <c r="E519" s="213" t="s">
        <v>21</v>
      </c>
      <c r="F519" s="214" t="s">
        <v>855</v>
      </c>
      <c r="G519" s="212"/>
      <c r="H519" s="215">
        <v>23.292999999999999</v>
      </c>
      <c r="I519" s="216"/>
      <c r="J519" s="212"/>
      <c r="K519" s="212"/>
      <c r="L519" s="217"/>
      <c r="M519" s="218"/>
      <c r="N519" s="219"/>
      <c r="O519" s="219"/>
      <c r="P519" s="219"/>
      <c r="Q519" s="219"/>
      <c r="R519" s="219"/>
      <c r="S519" s="219"/>
      <c r="T519" s="220"/>
      <c r="AT519" s="221" t="s">
        <v>156</v>
      </c>
      <c r="AU519" s="221" t="s">
        <v>83</v>
      </c>
      <c r="AV519" s="12" t="s">
        <v>83</v>
      </c>
      <c r="AW519" s="12" t="s">
        <v>36</v>
      </c>
      <c r="AX519" s="12" t="s">
        <v>73</v>
      </c>
      <c r="AY519" s="221" t="s">
        <v>140</v>
      </c>
    </row>
    <row r="520" spans="2:65" s="12" customFormat="1">
      <c r="B520" s="211"/>
      <c r="C520" s="212"/>
      <c r="D520" s="202" t="s">
        <v>156</v>
      </c>
      <c r="E520" s="213" t="s">
        <v>21</v>
      </c>
      <c r="F520" s="214" t="s">
        <v>856</v>
      </c>
      <c r="G520" s="212"/>
      <c r="H520" s="215">
        <v>1.575</v>
      </c>
      <c r="I520" s="216"/>
      <c r="J520" s="212"/>
      <c r="K520" s="212"/>
      <c r="L520" s="217"/>
      <c r="M520" s="218"/>
      <c r="N520" s="219"/>
      <c r="O520" s="219"/>
      <c r="P520" s="219"/>
      <c r="Q520" s="219"/>
      <c r="R520" s="219"/>
      <c r="S520" s="219"/>
      <c r="T520" s="220"/>
      <c r="AT520" s="221" t="s">
        <v>156</v>
      </c>
      <c r="AU520" s="221" t="s">
        <v>83</v>
      </c>
      <c r="AV520" s="12" t="s">
        <v>83</v>
      </c>
      <c r="AW520" s="12" t="s">
        <v>36</v>
      </c>
      <c r="AX520" s="12" t="s">
        <v>73</v>
      </c>
      <c r="AY520" s="221" t="s">
        <v>140</v>
      </c>
    </row>
    <row r="521" spans="2:65" s="12" customFormat="1">
      <c r="B521" s="211"/>
      <c r="C521" s="212"/>
      <c r="D521" s="202" t="s">
        <v>156</v>
      </c>
      <c r="E521" s="213" t="s">
        <v>21</v>
      </c>
      <c r="F521" s="214" t="s">
        <v>857</v>
      </c>
      <c r="G521" s="212"/>
      <c r="H521" s="215">
        <v>18.748000000000001</v>
      </c>
      <c r="I521" s="216"/>
      <c r="J521" s="212"/>
      <c r="K521" s="212"/>
      <c r="L521" s="217"/>
      <c r="M521" s="218"/>
      <c r="N521" s="219"/>
      <c r="O521" s="219"/>
      <c r="P521" s="219"/>
      <c r="Q521" s="219"/>
      <c r="R521" s="219"/>
      <c r="S521" s="219"/>
      <c r="T521" s="220"/>
      <c r="AT521" s="221" t="s">
        <v>156</v>
      </c>
      <c r="AU521" s="221" t="s">
        <v>83</v>
      </c>
      <c r="AV521" s="12" t="s">
        <v>83</v>
      </c>
      <c r="AW521" s="12" t="s">
        <v>36</v>
      </c>
      <c r="AX521" s="12" t="s">
        <v>73</v>
      </c>
      <c r="AY521" s="221" t="s">
        <v>140</v>
      </c>
    </row>
    <row r="522" spans="2:65" s="12" customFormat="1">
      <c r="B522" s="211"/>
      <c r="C522" s="212"/>
      <c r="D522" s="202" t="s">
        <v>156</v>
      </c>
      <c r="E522" s="213" t="s">
        <v>21</v>
      </c>
      <c r="F522" s="214" t="s">
        <v>856</v>
      </c>
      <c r="G522" s="212"/>
      <c r="H522" s="215">
        <v>1.575</v>
      </c>
      <c r="I522" s="216"/>
      <c r="J522" s="212"/>
      <c r="K522" s="212"/>
      <c r="L522" s="217"/>
      <c r="M522" s="218"/>
      <c r="N522" s="219"/>
      <c r="O522" s="219"/>
      <c r="P522" s="219"/>
      <c r="Q522" s="219"/>
      <c r="R522" s="219"/>
      <c r="S522" s="219"/>
      <c r="T522" s="220"/>
      <c r="AT522" s="221" t="s">
        <v>156</v>
      </c>
      <c r="AU522" s="221" t="s">
        <v>83</v>
      </c>
      <c r="AV522" s="12" t="s">
        <v>83</v>
      </c>
      <c r="AW522" s="12" t="s">
        <v>36</v>
      </c>
      <c r="AX522" s="12" t="s">
        <v>73</v>
      </c>
      <c r="AY522" s="221" t="s">
        <v>140</v>
      </c>
    </row>
    <row r="523" spans="2:65" s="12" customFormat="1">
      <c r="B523" s="211"/>
      <c r="C523" s="212"/>
      <c r="D523" s="202" t="s">
        <v>156</v>
      </c>
      <c r="E523" s="213" t="s">
        <v>21</v>
      </c>
      <c r="F523" s="214" t="s">
        <v>805</v>
      </c>
      <c r="G523" s="212"/>
      <c r="H523" s="215">
        <v>0.80500000000000005</v>
      </c>
      <c r="I523" s="216"/>
      <c r="J523" s="212"/>
      <c r="K523" s="212"/>
      <c r="L523" s="217"/>
      <c r="M523" s="218"/>
      <c r="N523" s="219"/>
      <c r="O523" s="219"/>
      <c r="P523" s="219"/>
      <c r="Q523" s="219"/>
      <c r="R523" s="219"/>
      <c r="S523" s="219"/>
      <c r="T523" s="220"/>
      <c r="AT523" s="221" t="s">
        <v>156</v>
      </c>
      <c r="AU523" s="221" t="s">
        <v>83</v>
      </c>
      <c r="AV523" s="12" t="s">
        <v>83</v>
      </c>
      <c r="AW523" s="12" t="s">
        <v>36</v>
      </c>
      <c r="AX523" s="12" t="s">
        <v>73</v>
      </c>
      <c r="AY523" s="221" t="s">
        <v>140</v>
      </c>
    </row>
    <row r="524" spans="2:65" s="12" customFormat="1">
      <c r="B524" s="211"/>
      <c r="C524" s="212"/>
      <c r="D524" s="202" t="s">
        <v>156</v>
      </c>
      <c r="E524" s="213" t="s">
        <v>21</v>
      </c>
      <c r="F524" s="214" t="s">
        <v>806</v>
      </c>
      <c r="G524" s="212"/>
      <c r="H524" s="215">
        <v>1.365</v>
      </c>
      <c r="I524" s="216"/>
      <c r="J524" s="212"/>
      <c r="K524" s="212"/>
      <c r="L524" s="217"/>
      <c r="M524" s="218"/>
      <c r="N524" s="219"/>
      <c r="O524" s="219"/>
      <c r="P524" s="219"/>
      <c r="Q524" s="219"/>
      <c r="R524" s="219"/>
      <c r="S524" s="219"/>
      <c r="T524" s="220"/>
      <c r="AT524" s="221" t="s">
        <v>156</v>
      </c>
      <c r="AU524" s="221" t="s">
        <v>83</v>
      </c>
      <c r="AV524" s="12" t="s">
        <v>83</v>
      </c>
      <c r="AW524" s="12" t="s">
        <v>36</v>
      </c>
      <c r="AX524" s="12" t="s">
        <v>73</v>
      </c>
      <c r="AY524" s="221" t="s">
        <v>140</v>
      </c>
    </row>
    <row r="525" spans="2:65" s="12" customFormat="1">
      <c r="B525" s="211"/>
      <c r="C525" s="212"/>
      <c r="D525" s="202" t="s">
        <v>156</v>
      </c>
      <c r="E525" s="213" t="s">
        <v>21</v>
      </c>
      <c r="F525" s="214" t="s">
        <v>807</v>
      </c>
      <c r="G525" s="212"/>
      <c r="H525" s="215">
        <v>1.673</v>
      </c>
      <c r="I525" s="216"/>
      <c r="J525" s="212"/>
      <c r="K525" s="212"/>
      <c r="L525" s="217"/>
      <c r="M525" s="218"/>
      <c r="N525" s="219"/>
      <c r="O525" s="219"/>
      <c r="P525" s="219"/>
      <c r="Q525" s="219"/>
      <c r="R525" s="219"/>
      <c r="S525" s="219"/>
      <c r="T525" s="220"/>
      <c r="AT525" s="221" t="s">
        <v>156</v>
      </c>
      <c r="AU525" s="221" t="s">
        <v>83</v>
      </c>
      <c r="AV525" s="12" t="s">
        <v>83</v>
      </c>
      <c r="AW525" s="12" t="s">
        <v>36</v>
      </c>
      <c r="AX525" s="12" t="s">
        <v>73</v>
      </c>
      <c r="AY525" s="221" t="s">
        <v>140</v>
      </c>
    </row>
    <row r="526" spans="2:65" s="12" customFormat="1">
      <c r="B526" s="211"/>
      <c r="C526" s="212"/>
      <c r="D526" s="202" t="s">
        <v>156</v>
      </c>
      <c r="E526" s="213" t="s">
        <v>21</v>
      </c>
      <c r="F526" s="214" t="s">
        <v>816</v>
      </c>
      <c r="G526" s="212"/>
      <c r="H526" s="215">
        <v>0.74199999999999999</v>
      </c>
      <c r="I526" s="216"/>
      <c r="J526" s="212"/>
      <c r="K526" s="212"/>
      <c r="L526" s="217"/>
      <c r="M526" s="218"/>
      <c r="N526" s="219"/>
      <c r="O526" s="219"/>
      <c r="P526" s="219"/>
      <c r="Q526" s="219"/>
      <c r="R526" s="219"/>
      <c r="S526" s="219"/>
      <c r="T526" s="220"/>
      <c r="AT526" s="221" t="s">
        <v>156</v>
      </c>
      <c r="AU526" s="221" t="s">
        <v>83</v>
      </c>
      <c r="AV526" s="12" t="s">
        <v>83</v>
      </c>
      <c r="AW526" s="12" t="s">
        <v>36</v>
      </c>
      <c r="AX526" s="12" t="s">
        <v>73</v>
      </c>
      <c r="AY526" s="221" t="s">
        <v>140</v>
      </c>
    </row>
    <row r="527" spans="2:65" s="12" customFormat="1">
      <c r="B527" s="211"/>
      <c r="C527" s="212"/>
      <c r="D527" s="202" t="s">
        <v>156</v>
      </c>
      <c r="E527" s="213" t="s">
        <v>21</v>
      </c>
      <c r="F527" s="214" t="s">
        <v>817</v>
      </c>
      <c r="G527" s="212"/>
      <c r="H527" s="215">
        <v>1.2949999999999999</v>
      </c>
      <c r="I527" s="216"/>
      <c r="J527" s="212"/>
      <c r="K527" s="212"/>
      <c r="L527" s="217"/>
      <c r="M527" s="218"/>
      <c r="N527" s="219"/>
      <c r="O527" s="219"/>
      <c r="P527" s="219"/>
      <c r="Q527" s="219"/>
      <c r="R527" s="219"/>
      <c r="S527" s="219"/>
      <c r="T527" s="220"/>
      <c r="AT527" s="221" t="s">
        <v>156</v>
      </c>
      <c r="AU527" s="221" t="s">
        <v>83</v>
      </c>
      <c r="AV527" s="12" t="s">
        <v>83</v>
      </c>
      <c r="AW527" s="12" t="s">
        <v>36</v>
      </c>
      <c r="AX527" s="12" t="s">
        <v>73</v>
      </c>
      <c r="AY527" s="221" t="s">
        <v>140</v>
      </c>
    </row>
    <row r="528" spans="2:65" s="12" customFormat="1">
      <c r="B528" s="211"/>
      <c r="C528" s="212"/>
      <c r="D528" s="202" t="s">
        <v>156</v>
      </c>
      <c r="E528" s="213" t="s">
        <v>21</v>
      </c>
      <c r="F528" s="214" t="s">
        <v>818</v>
      </c>
      <c r="G528" s="212"/>
      <c r="H528" s="215">
        <v>1.407</v>
      </c>
      <c r="I528" s="216"/>
      <c r="J528" s="212"/>
      <c r="K528" s="212"/>
      <c r="L528" s="217"/>
      <c r="M528" s="218"/>
      <c r="N528" s="219"/>
      <c r="O528" s="219"/>
      <c r="P528" s="219"/>
      <c r="Q528" s="219"/>
      <c r="R528" s="219"/>
      <c r="S528" s="219"/>
      <c r="T528" s="220"/>
      <c r="AT528" s="221" t="s">
        <v>156</v>
      </c>
      <c r="AU528" s="221" t="s">
        <v>83</v>
      </c>
      <c r="AV528" s="12" t="s">
        <v>83</v>
      </c>
      <c r="AW528" s="12" t="s">
        <v>36</v>
      </c>
      <c r="AX528" s="12" t="s">
        <v>73</v>
      </c>
      <c r="AY528" s="221" t="s">
        <v>140</v>
      </c>
    </row>
    <row r="529" spans="2:65" s="14" customFormat="1">
      <c r="B529" s="233"/>
      <c r="C529" s="234"/>
      <c r="D529" s="202" t="s">
        <v>156</v>
      </c>
      <c r="E529" s="235" t="s">
        <v>21</v>
      </c>
      <c r="F529" s="236" t="s">
        <v>164</v>
      </c>
      <c r="G529" s="234"/>
      <c r="H529" s="237">
        <v>365.20299999999997</v>
      </c>
      <c r="I529" s="238"/>
      <c r="J529" s="234"/>
      <c r="K529" s="234"/>
      <c r="L529" s="239"/>
      <c r="M529" s="240"/>
      <c r="N529" s="241"/>
      <c r="O529" s="241"/>
      <c r="P529" s="241"/>
      <c r="Q529" s="241"/>
      <c r="R529" s="241"/>
      <c r="S529" s="241"/>
      <c r="T529" s="242"/>
      <c r="AT529" s="243" t="s">
        <v>156</v>
      </c>
      <c r="AU529" s="243" t="s">
        <v>83</v>
      </c>
      <c r="AV529" s="14" t="s">
        <v>148</v>
      </c>
      <c r="AW529" s="14" t="s">
        <v>36</v>
      </c>
      <c r="AX529" s="14" t="s">
        <v>81</v>
      </c>
      <c r="AY529" s="243" t="s">
        <v>140</v>
      </c>
    </row>
    <row r="530" spans="2:65" s="1" customFormat="1" ht="25.5" customHeight="1">
      <c r="B530" s="41"/>
      <c r="C530" s="188" t="s">
        <v>858</v>
      </c>
      <c r="D530" s="188" t="s">
        <v>143</v>
      </c>
      <c r="E530" s="189" t="s">
        <v>859</v>
      </c>
      <c r="F530" s="190" t="s">
        <v>860</v>
      </c>
      <c r="G530" s="191" t="s">
        <v>215</v>
      </c>
      <c r="H530" s="192">
        <v>68.2</v>
      </c>
      <c r="I530" s="193"/>
      <c r="J530" s="194">
        <f>ROUND(I530*H530,2)</f>
        <v>0</v>
      </c>
      <c r="K530" s="190" t="s">
        <v>147</v>
      </c>
      <c r="L530" s="61"/>
      <c r="M530" s="195" t="s">
        <v>21</v>
      </c>
      <c r="N530" s="196" t="s">
        <v>44</v>
      </c>
      <c r="O530" s="42"/>
      <c r="P530" s="197">
        <f>O530*H530</f>
        <v>0</v>
      </c>
      <c r="Q530" s="197">
        <v>0</v>
      </c>
      <c r="R530" s="197">
        <f>Q530*H530</f>
        <v>0</v>
      </c>
      <c r="S530" s="197">
        <v>6.0000000000000001E-3</v>
      </c>
      <c r="T530" s="198">
        <f>S530*H530</f>
        <v>0.40920000000000001</v>
      </c>
      <c r="AR530" s="24" t="s">
        <v>252</v>
      </c>
      <c r="AT530" s="24" t="s">
        <v>143</v>
      </c>
      <c r="AU530" s="24" t="s">
        <v>83</v>
      </c>
      <c r="AY530" s="24" t="s">
        <v>140</v>
      </c>
      <c r="BE530" s="199">
        <f>IF(N530="základní",J530,0)</f>
        <v>0</v>
      </c>
      <c r="BF530" s="199">
        <f>IF(N530="snížená",J530,0)</f>
        <v>0</v>
      </c>
      <c r="BG530" s="199">
        <f>IF(N530="zákl. přenesená",J530,0)</f>
        <v>0</v>
      </c>
      <c r="BH530" s="199">
        <f>IF(N530="sníž. přenesená",J530,0)</f>
        <v>0</v>
      </c>
      <c r="BI530" s="199">
        <f>IF(N530="nulová",J530,0)</f>
        <v>0</v>
      </c>
      <c r="BJ530" s="24" t="s">
        <v>81</v>
      </c>
      <c r="BK530" s="199">
        <f>ROUND(I530*H530,2)</f>
        <v>0</v>
      </c>
      <c r="BL530" s="24" t="s">
        <v>252</v>
      </c>
      <c r="BM530" s="24" t="s">
        <v>861</v>
      </c>
    </row>
    <row r="531" spans="2:65" s="11" customFormat="1">
      <c r="B531" s="200"/>
      <c r="C531" s="201"/>
      <c r="D531" s="202" t="s">
        <v>156</v>
      </c>
      <c r="E531" s="203" t="s">
        <v>21</v>
      </c>
      <c r="F531" s="204" t="s">
        <v>161</v>
      </c>
      <c r="G531" s="201"/>
      <c r="H531" s="203" t="s">
        <v>21</v>
      </c>
      <c r="I531" s="205"/>
      <c r="J531" s="201"/>
      <c r="K531" s="201"/>
      <c r="L531" s="206"/>
      <c r="M531" s="207"/>
      <c r="N531" s="208"/>
      <c r="O531" s="208"/>
      <c r="P531" s="208"/>
      <c r="Q531" s="208"/>
      <c r="R531" s="208"/>
      <c r="S531" s="208"/>
      <c r="T531" s="209"/>
      <c r="AT531" s="210" t="s">
        <v>156</v>
      </c>
      <c r="AU531" s="210" t="s">
        <v>83</v>
      </c>
      <c r="AV531" s="11" t="s">
        <v>81</v>
      </c>
      <c r="AW531" s="11" t="s">
        <v>36</v>
      </c>
      <c r="AX531" s="11" t="s">
        <v>73</v>
      </c>
      <c r="AY531" s="210" t="s">
        <v>140</v>
      </c>
    </row>
    <row r="532" spans="2:65" s="12" customFormat="1">
      <c r="B532" s="211"/>
      <c r="C532" s="212"/>
      <c r="D532" s="202" t="s">
        <v>156</v>
      </c>
      <c r="E532" s="213" t="s">
        <v>21</v>
      </c>
      <c r="F532" s="214" t="s">
        <v>862</v>
      </c>
      <c r="G532" s="212"/>
      <c r="H532" s="215">
        <v>35.6</v>
      </c>
      <c r="I532" s="216"/>
      <c r="J532" s="212"/>
      <c r="K532" s="212"/>
      <c r="L532" s="217"/>
      <c r="M532" s="218"/>
      <c r="N532" s="219"/>
      <c r="O532" s="219"/>
      <c r="P532" s="219"/>
      <c r="Q532" s="219"/>
      <c r="R532" s="219"/>
      <c r="S532" s="219"/>
      <c r="T532" s="220"/>
      <c r="AT532" s="221" t="s">
        <v>156</v>
      </c>
      <c r="AU532" s="221" t="s">
        <v>83</v>
      </c>
      <c r="AV532" s="12" t="s">
        <v>83</v>
      </c>
      <c r="AW532" s="12" t="s">
        <v>36</v>
      </c>
      <c r="AX532" s="12" t="s">
        <v>73</v>
      </c>
      <c r="AY532" s="221" t="s">
        <v>140</v>
      </c>
    </row>
    <row r="533" spans="2:65" s="12" customFormat="1">
      <c r="B533" s="211"/>
      <c r="C533" s="212"/>
      <c r="D533" s="202" t="s">
        <v>156</v>
      </c>
      <c r="E533" s="213" t="s">
        <v>21</v>
      </c>
      <c r="F533" s="214" t="s">
        <v>863</v>
      </c>
      <c r="G533" s="212"/>
      <c r="H533" s="215">
        <v>32.6</v>
      </c>
      <c r="I533" s="216"/>
      <c r="J533" s="212"/>
      <c r="K533" s="212"/>
      <c r="L533" s="217"/>
      <c r="M533" s="218"/>
      <c r="N533" s="219"/>
      <c r="O533" s="219"/>
      <c r="P533" s="219"/>
      <c r="Q533" s="219"/>
      <c r="R533" s="219"/>
      <c r="S533" s="219"/>
      <c r="T533" s="220"/>
      <c r="AT533" s="221" t="s">
        <v>156</v>
      </c>
      <c r="AU533" s="221" t="s">
        <v>83</v>
      </c>
      <c r="AV533" s="12" t="s">
        <v>83</v>
      </c>
      <c r="AW533" s="12" t="s">
        <v>36</v>
      </c>
      <c r="AX533" s="12" t="s">
        <v>73</v>
      </c>
      <c r="AY533" s="221" t="s">
        <v>140</v>
      </c>
    </row>
    <row r="534" spans="2:65" s="14" customFormat="1">
      <c r="B534" s="233"/>
      <c r="C534" s="234"/>
      <c r="D534" s="202" t="s">
        <v>156</v>
      </c>
      <c r="E534" s="235" t="s">
        <v>21</v>
      </c>
      <c r="F534" s="236" t="s">
        <v>164</v>
      </c>
      <c r="G534" s="234"/>
      <c r="H534" s="237">
        <v>68.2</v>
      </c>
      <c r="I534" s="238"/>
      <c r="J534" s="234"/>
      <c r="K534" s="234"/>
      <c r="L534" s="239"/>
      <c r="M534" s="240"/>
      <c r="N534" s="241"/>
      <c r="O534" s="241"/>
      <c r="P534" s="241"/>
      <c r="Q534" s="241"/>
      <c r="R534" s="241"/>
      <c r="S534" s="241"/>
      <c r="T534" s="242"/>
      <c r="AT534" s="243" t="s">
        <v>156</v>
      </c>
      <c r="AU534" s="243" t="s">
        <v>83</v>
      </c>
      <c r="AV534" s="14" t="s">
        <v>148</v>
      </c>
      <c r="AW534" s="14" t="s">
        <v>36</v>
      </c>
      <c r="AX534" s="14" t="s">
        <v>81</v>
      </c>
      <c r="AY534" s="243" t="s">
        <v>140</v>
      </c>
    </row>
    <row r="535" spans="2:65" s="1" customFormat="1" ht="38.25" customHeight="1">
      <c r="B535" s="41"/>
      <c r="C535" s="188" t="s">
        <v>864</v>
      </c>
      <c r="D535" s="188" t="s">
        <v>143</v>
      </c>
      <c r="E535" s="189" t="s">
        <v>865</v>
      </c>
      <c r="F535" s="190" t="s">
        <v>866</v>
      </c>
      <c r="G535" s="191" t="s">
        <v>300</v>
      </c>
      <c r="H535" s="192">
        <v>3.1930000000000001</v>
      </c>
      <c r="I535" s="193"/>
      <c r="J535" s="194">
        <f>ROUND(I535*H535,2)</f>
        <v>0</v>
      </c>
      <c r="K535" s="190" t="s">
        <v>147</v>
      </c>
      <c r="L535" s="61"/>
      <c r="M535" s="195" t="s">
        <v>21</v>
      </c>
      <c r="N535" s="196" t="s">
        <v>44</v>
      </c>
      <c r="O535" s="42"/>
      <c r="P535" s="197">
        <f>O535*H535</f>
        <v>0</v>
      </c>
      <c r="Q535" s="197">
        <v>0</v>
      </c>
      <c r="R535" s="197">
        <f>Q535*H535</f>
        <v>0</v>
      </c>
      <c r="S535" s="197">
        <v>0</v>
      </c>
      <c r="T535" s="198">
        <f>S535*H535</f>
        <v>0</v>
      </c>
      <c r="AR535" s="24" t="s">
        <v>252</v>
      </c>
      <c r="AT535" s="24" t="s">
        <v>143</v>
      </c>
      <c r="AU535" s="24" t="s">
        <v>83</v>
      </c>
      <c r="AY535" s="24" t="s">
        <v>140</v>
      </c>
      <c r="BE535" s="199">
        <f>IF(N535="základní",J535,0)</f>
        <v>0</v>
      </c>
      <c r="BF535" s="199">
        <f>IF(N535="snížená",J535,0)</f>
        <v>0</v>
      </c>
      <c r="BG535" s="199">
        <f>IF(N535="zákl. přenesená",J535,0)</f>
        <v>0</v>
      </c>
      <c r="BH535" s="199">
        <f>IF(N535="sníž. přenesená",J535,0)</f>
        <v>0</v>
      </c>
      <c r="BI535" s="199">
        <f>IF(N535="nulová",J535,0)</f>
        <v>0</v>
      </c>
      <c r="BJ535" s="24" t="s">
        <v>81</v>
      </c>
      <c r="BK535" s="199">
        <f>ROUND(I535*H535,2)</f>
        <v>0</v>
      </c>
      <c r="BL535" s="24" t="s">
        <v>252</v>
      </c>
      <c r="BM535" s="24" t="s">
        <v>867</v>
      </c>
    </row>
    <row r="536" spans="2:65" s="10" customFormat="1" ht="29.85" customHeight="1">
      <c r="B536" s="172"/>
      <c r="C536" s="173"/>
      <c r="D536" s="174" t="s">
        <v>72</v>
      </c>
      <c r="E536" s="186" t="s">
        <v>868</v>
      </c>
      <c r="F536" s="186" t="s">
        <v>869</v>
      </c>
      <c r="G536" s="173"/>
      <c r="H536" s="173"/>
      <c r="I536" s="176"/>
      <c r="J536" s="187">
        <f>BK536</f>
        <v>0</v>
      </c>
      <c r="K536" s="173"/>
      <c r="L536" s="178"/>
      <c r="M536" s="179"/>
      <c r="N536" s="180"/>
      <c r="O536" s="180"/>
      <c r="P536" s="181">
        <f>SUM(P537:P592)</f>
        <v>0</v>
      </c>
      <c r="Q536" s="180"/>
      <c r="R536" s="181">
        <f>SUM(R537:R592)</f>
        <v>1.9506685430055</v>
      </c>
      <c r="S536" s="180"/>
      <c r="T536" s="182">
        <f>SUM(T537:T592)</f>
        <v>0</v>
      </c>
      <c r="AR536" s="183" t="s">
        <v>83</v>
      </c>
      <c r="AT536" s="184" t="s">
        <v>72</v>
      </c>
      <c r="AU536" s="184" t="s">
        <v>81</v>
      </c>
      <c r="AY536" s="183" t="s">
        <v>140</v>
      </c>
      <c r="BK536" s="185">
        <f>SUM(BK537:BK592)</f>
        <v>0</v>
      </c>
    </row>
    <row r="537" spans="2:65" s="1" customFormat="1" ht="25.5" customHeight="1">
      <c r="B537" s="41"/>
      <c r="C537" s="188" t="s">
        <v>870</v>
      </c>
      <c r="D537" s="188" t="s">
        <v>143</v>
      </c>
      <c r="E537" s="189" t="s">
        <v>871</v>
      </c>
      <c r="F537" s="190" t="s">
        <v>872</v>
      </c>
      <c r="G537" s="191" t="s">
        <v>154</v>
      </c>
      <c r="H537" s="192">
        <v>0.98799999999999999</v>
      </c>
      <c r="I537" s="193"/>
      <c r="J537" s="194">
        <f>ROUND(I537*H537,2)</f>
        <v>0</v>
      </c>
      <c r="K537" s="190" t="s">
        <v>147</v>
      </c>
      <c r="L537" s="61"/>
      <c r="M537" s="195" t="s">
        <v>21</v>
      </c>
      <c r="N537" s="196" t="s">
        <v>44</v>
      </c>
      <c r="O537" s="42"/>
      <c r="P537" s="197">
        <f>O537*H537</f>
        <v>0</v>
      </c>
      <c r="Q537" s="197">
        <v>1E-4</v>
      </c>
      <c r="R537" s="197">
        <f>Q537*H537</f>
        <v>9.8800000000000003E-5</v>
      </c>
      <c r="S537" s="197">
        <v>0</v>
      </c>
      <c r="T537" s="198">
        <f>S537*H537</f>
        <v>0</v>
      </c>
      <c r="AR537" s="24" t="s">
        <v>252</v>
      </c>
      <c r="AT537" s="24" t="s">
        <v>143</v>
      </c>
      <c r="AU537" s="24" t="s">
        <v>83</v>
      </c>
      <c r="AY537" s="24" t="s">
        <v>140</v>
      </c>
      <c r="BE537" s="199">
        <f>IF(N537="základní",J537,0)</f>
        <v>0</v>
      </c>
      <c r="BF537" s="199">
        <f>IF(N537="snížená",J537,0)</f>
        <v>0</v>
      </c>
      <c r="BG537" s="199">
        <f>IF(N537="zákl. přenesená",J537,0)</f>
        <v>0</v>
      </c>
      <c r="BH537" s="199">
        <f>IF(N537="sníž. přenesená",J537,0)</f>
        <v>0</v>
      </c>
      <c r="BI537" s="199">
        <f>IF(N537="nulová",J537,0)</f>
        <v>0</v>
      </c>
      <c r="BJ537" s="24" t="s">
        <v>81</v>
      </c>
      <c r="BK537" s="199">
        <f>ROUND(I537*H537,2)</f>
        <v>0</v>
      </c>
      <c r="BL537" s="24" t="s">
        <v>252</v>
      </c>
      <c r="BM537" s="24" t="s">
        <v>873</v>
      </c>
    </row>
    <row r="538" spans="2:65" s="11" customFormat="1">
      <c r="B538" s="200"/>
      <c r="C538" s="201"/>
      <c r="D538" s="202" t="s">
        <v>156</v>
      </c>
      <c r="E538" s="203" t="s">
        <v>21</v>
      </c>
      <c r="F538" s="204" t="s">
        <v>161</v>
      </c>
      <c r="G538" s="201"/>
      <c r="H538" s="203" t="s">
        <v>21</v>
      </c>
      <c r="I538" s="205"/>
      <c r="J538" s="201"/>
      <c r="K538" s="201"/>
      <c r="L538" s="206"/>
      <c r="M538" s="207"/>
      <c r="N538" s="208"/>
      <c r="O538" s="208"/>
      <c r="P538" s="208"/>
      <c r="Q538" s="208"/>
      <c r="R538" s="208"/>
      <c r="S538" s="208"/>
      <c r="T538" s="209"/>
      <c r="AT538" s="210" t="s">
        <v>156</v>
      </c>
      <c r="AU538" s="210" t="s">
        <v>83</v>
      </c>
      <c r="AV538" s="11" t="s">
        <v>81</v>
      </c>
      <c r="AW538" s="11" t="s">
        <v>36</v>
      </c>
      <c r="AX538" s="11" t="s">
        <v>73</v>
      </c>
      <c r="AY538" s="210" t="s">
        <v>140</v>
      </c>
    </row>
    <row r="539" spans="2:65" s="12" customFormat="1">
      <c r="B539" s="211"/>
      <c r="C539" s="212"/>
      <c r="D539" s="202" t="s">
        <v>156</v>
      </c>
      <c r="E539" s="213" t="s">
        <v>21</v>
      </c>
      <c r="F539" s="214" t="s">
        <v>874</v>
      </c>
      <c r="G539" s="212"/>
      <c r="H539" s="215">
        <v>0.98799999999999999</v>
      </c>
      <c r="I539" s="216"/>
      <c r="J539" s="212"/>
      <c r="K539" s="212"/>
      <c r="L539" s="217"/>
      <c r="M539" s="218"/>
      <c r="N539" s="219"/>
      <c r="O539" s="219"/>
      <c r="P539" s="219"/>
      <c r="Q539" s="219"/>
      <c r="R539" s="219"/>
      <c r="S539" s="219"/>
      <c r="T539" s="220"/>
      <c r="AT539" s="221" t="s">
        <v>156</v>
      </c>
      <c r="AU539" s="221" t="s">
        <v>83</v>
      </c>
      <c r="AV539" s="12" t="s">
        <v>83</v>
      </c>
      <c r="AW539" s="12" t="s">
        <v>36</v>
      </c>
      <c r="AX539" s="12" t="s">
        <v>73</v>
      </c>
      <c r="AY539" s="221" t="s">
        <v>140</v>
      </c>
    </row>
    <row r="540" spans="2:65" s="14" customFormat="1">
      <c r="B540" s="233"/>
      <c r="C540" s="234"/>
      <c r="D540" s="202" t="s">
        <v>156</v>
      </c>
      <c r="E540" s="235" t="s">
        <v>21</v>
      </c>
      <c r="F540" s="236" t="s">
        <v>164</v>
      </c>
      <c r="G540" s="234"/>
      <c r="H540" s="237">
        <v>0.98799999999999999</v>
      </c>
      <c r="I540" s="238"/>
      <c r="J540" s="234"/>
      <c r="K540" s="234"/>
      <c r="L540" s="239"/>
      <c r="M540" s="240"/>
      <c r="N540" s="241"/>
      <c r="O540" s="241"/>
      <c r="P540" s="241"/>
      <c r="Q540" s="241"/>
      <c r="R540" s="241"/>
      <c r="S540" s="241"/>
      <c r="T540" s="242"/>
      <c r="AT540" s="243" t="s">
        <v>156</v>
      </c>
      <c r="AU540" s="243" t="s">
        <v>83</v>
      </c>
      <c r="AV540" s="14" t="s">
        <v>148</v>
      </c>
      <c r="AW540" s="14" t="s">
        <v>36</v>
      </c>
      <c r="AX540" s="14" t="s">
        <v>81</v>
      </c>
      <c r="AY540" s="243" t="s">
        <v>140</v>
      </c>
    </row>
    <row r="541" spans="2:65" s="1" customFormat="1" ht="38.25" customHeight="1">
      <c r="B541" s="41"/>
      <c r="C541" s="188" t="s">
        <v>875</v>
      </c>
      <c r="D541" s="188" t="s">
        <v>143</v>
      </c>
      <c r="E541" s="189" t="s">
        <v>876</v>
      </c>
      <c r="F541" s="190" t="s">
        <v>877</v>
      </c>
      <c r="G541" s="191" t="s">
        <v>154</v>
      </c>
      <c r="H541" s="192">
        <v>102.97499999999999</v>
      </c>
      <c r="I541" s="193"/>
      <c r="J541" s="194">
        <f>ROUND(I541*H541,2)</f>
        <v>0</v>
      </c>
      <c r="K541" s="190" t="s">
        <v>147</v>
      </c>
      <c r="L541" s="61"/>
      <c r="M541" s="195" t="s">
        <v>21</v>
      </c>
      <c r="N541" s="196" t="s">
        <v>44</v>
      </c>
      <c r="O541" s="42"/>
      <c r="P541" s="197">
        <f>O541*H541</f>
        <v>0</v>
      </c>
      <c r="Q541" s="197">
        <v>1.22289509E-2</v>
      </c>
      <c r="R541" s="197">
        <f>Q541*H541</f>
        <v>1.2592762189275</v>
      </c>
      <c r="S541" s="197">
        <v>0</v>
      </c>
      <c r="T541" s="198">
        <f>S541*H541</f>
        <v>0</v>
      </c>
      <c r="AR541" s="24" t="s">
        <v>252</v>
      </c>
      <c r="AT541" s="24" t="s">
        <v>143</v>
      </c>
      <c r="AU541" s="24" t="s">
        <v>83</v>
      </c>
      <c r="AY541" s="24" t="s">
        <v>140</v>
      </c>
      <c r="BE541" s="199">
        <f>IF(N541="základní",J541,0)</f>
        <v>0</v>
      </c>
      <c r="BF541" s="199">
        <f>IF(N541="snížená",J541,0)</f>
        <v>0</v>
      </c>
      <c r="BG541" s="199">
        <f>IF(N541="zákl. přenesená",J541,0)</f>
        <v>0</v>
      </c>
      <c r="BH541" s="199">
        <f>IF(N541="sníž. přenesená",J541,0)</f>
        <v>0</v>
      </c>
      <c r="BI541" s="199">
        <f>IF(N541="nulová",J541,0)</f>
        <v>0</v>
      </c>
      <c r="BJ541" s="24" t="s">
        <v>81</v>
      </c>
      <c r="BK541" s="199">
        <f>ROUND(I541*H541,2)</f>
        <v>0</v>
      </c>
      <c r="BL541" s="24" t="s">
        <v>252</v>
      </c>
      <c r="BM541" s="24" t="s">
        <v>878</v>
      </c>
    </row>
    <row r="542" spans="2:65" s="11" customFormat="1">
      <c r="B542" s="200"/>
      <c r="C542" s="201"/>
      <c r="D542" s="202" t="s">
        <v>156</v>
      </c>
      <c r="E542" s="203" t="s">
        <v>21</v>
      </c>
      <c r="F542" s="204" t="s">
        <v>157</v>
      </c>
      <c r="G542" s="201"/>
      <c r="H542" s="203" t="s">
        <v>21</v>
      </c>
      <c r="I542" s="205"/>
      <c r="J542" s="201"/>
      <c r="K542" s="201"/>
      <c r="L542" s="206"/>
      <c r="M542" s="207"/>
      <c r="N542" s="208"/>
      <c r="O542" s="208"/>
      <c r="P542" s="208"/>
      <c r="Q542" s="208"/>
      <c r="R542" s="208"/>
      <c r="S542" s="208"/>
      <c r="T542" s="209"/>
      <c r="AT542" s="210" t="s">
        <v>156</v>
      </c>
      <c r="AU542" s="210" t="s">
        <v>83</v>
      </c>
      <c r="AV542" s="11" t="s">
        <v>81</v>
      </c>
      <c r="AW542" s="11" t="s">
        <v>36</v>
      </c>
      <c r="AX542" s="11" t="s">
        <v>73</v>
      </c>
      <c r="AY542" s="210" t="s">
        <v>140</v>
      </c>
    </row>
    <row r="543" spans="2:65" s="12" customFormat="1">
      <c r="B543" s="211"/>
      <c r="C543" s="212"/>
      <c r="D543" s="202" t="s">
        <v>156</v>
      </c>
      <c r="E543" s="213" t="s">
        <v>21</v>
      </c>
      <c r="F543" s="214" t="s">
        <v>158</v>
      </c>
      <c r="G543" s="212"/>
      <c r="H543" s="215">
        <v>79.150999999999996</v>
      </c>
      <c r="I543" s="216"/>
      <c r="J543" s="212"/>
      <c r="K543" s="212"/>
      <c r="L543" s="217"/>
      <c r="M543" s="218"/>
      <c r="N543" s="219"/>
      <c r="O543" s="219"/>
      <c r="P543" s="219"/>
      <c r="Q543" s="219"/>
      <c r="R543" s="219"/>
      <c r="S543" s="219"/>
      <c r="T543" s="220"/>
      <c r="AT543" s="221" t="s">
        <v>156</v>
      </c>
      <c r="AU543" s="221" t="s">
        <v>83</v>
      </c>
      <c r="AV543" s="12" t="s">
        <v>83</v>
      </c>
      <c r="AW543" s="12" t="s">
        <v>36</v>
      </c>
      <c r="AX543" s="12" t="s">
        <v>73</v>
      </c>
      <c r="AY543" s="221" t="s">
        <v>140</v>
      </c>
    </row>
    <row r="544" spans="2:65" s="12" customFormat="1">
      <c r="B544" s="211"/>
      <c r="C544" s="212"/>
      <c r="D544" s="202" t="s">
        <v>156</v>
      </c>
      <c r="E544" s="213" t="s">
        <v>21</v>
      </c>
      <c r="F544" s="214" t="s">
        <v>159</v>
      </c>
      <c r="G544" s="212"/>
      <c r="H544" s="215">
        <v>-1.323</v>
      </c>
      <c r="I544" s="216"/>
      <c r="J544" s="212"/>
      <c r="K544" s="212"/>
      <c r="L544" s="217"/>
      <c r="M544" s="218"/>
      <c r="N544" s="219"/>
      <c r="O544" s="219"/>
      <c r="P544" s="219"/>
      <c r="Q544" s="219"/>
      <c r="R544" s="219"/>
      <c r="S544" s="219"/>
      <c r="T544" s="220"/>
      <c r="AT544" s="221" t="s">
        <v>156</v>
      </c>
      <c r="AU544" s="221" t="s">
        <v>83</v>
      </c>
      <c r="AV544" s="12" t="s">
        <v>83</v>
      </c>
      <c r="AW544" s="12" t="s">
        <v>36</v>
      </c>
      <c r="AX544" s="12" t="s">
        <v>73</v>
      </c>
      <c r="AY544" s="221" t="s">
        <v>140</v>
      </c>
    </row>
    <row r="545" spans="2:65" s="11" customFormat="1">
      <c r="B545" s="200"/>
      <c r="C545" s="201"/>
      <c r="D545" s="202" t="s">
        <v>156</v>
      </c>
      <c r="E545" s="203" t="s">
        <v>21</v>
      </c>
      <c r="F545" s="204" t="s">
        <v>879</v>
      </c>
      <c r="G545" s="201"/>
      <c r="H545" s="203" t="s">
        <v>21</v>
      </c>
      <c r="I545" s="205"/>
      <c r="J545" s="201"/>
      <c r="K545" s="201"/>
      <c r="L545" s="206"/>
      <c r="M545" s="207"/>
      <c r="N545" s="208"/>
      <c r="O545" s="208"/>
      <c r="P545" s="208"/>
      <c r="Q545" s="208"/>
      <c r="R545" s="208"/>
      <c r="S545" s="208"/>
      <c r="T545" s="209"/>
      <c r="AT545" s="210" t="s">
        <v>156</v>
      </c>
      <c r="AU545" s="210" t="s">
        <v>83</v>
      </c>
      <c r="AV545" s="11" t="s">
        <v>81</v>
      </c>
      <c r="AW545" s="11" t="s">
        <v>36</v>
      </c>
      <c r="AX545" s="11" t="s">
        <v>73</v>
      </c>
      <c r="AY545" s="210" t="s">
        <v>140</v>
      </c>
    </row>
    <row r="546" spans="2:65" s="12" customFormat="1">
      <c r="B546" s="211"/>
      <c r="C546" s="212"/>
      <c r="D546" s="202" t="s">
        <v>156</v>
      </c>
      <c r="E546" s="213" t="s">
        <v>21</v>
      </c>
      <c r="F546" s="214" t="s">
        <v>880</v>
      </c>
      <c r="G546" s="212"/>
      <c r="H546" s="215">
        <v>-25</v>
      </c>
      <c r="I546" s="216"/>
      <c r="J546" s="212"/>
      <c r="K546" s="212"/>
      <c r="L546" s="217"/>
      <c r="M546" s="218"/>
      <c r="N546" s="219"/>
      <c r="O546" s="219"/>
      <c r="P546" s="219"/>
      <c r="Q546" s="219"/>
      <c r="R546" s="219"/>
      <c r="S546" s="219"/>
      <c r="T546" s="220"/>
      <c r="AT546" s="221" t="s">
        <v>156</v>
      </c>
      <c r="AU546" s="221" t="s">
        <v>83</v>
      </c>
      <c r="AV546" s="12" t="s">
        <v>83</v>
      </c>
      <c r="AW546" s="12" t="s">
        <v>36</v>
      </c>
      <c r="AX546" s="12" t="s">
        <v>73</v>
      </c>
      <c r="AY546" s="221" t="s">
        <v>140</v>
      </c>
    </row>
    <row r="547" spans="2:65" s="13" customFormat="1">
      <c r="B547" s="222"/>
      <c r="C547" s="223"/>
      <c r="D547" s="202" t="s">
        <v>156</v>
      </c>
      <c r="E547" s="224" t="s">
        <v>21</v>
      </c>
      <c r="F547" s="225" t="s">
        <v>160</v>
      </c>
      <c r="G547" s="223"/>
      <c r="H547" s="226">
        <v>52.828000000000003</v>
      </c>
      <c r="I547" s="227"/>
      <c r="J547" s="223"/>
      <c r="K547" s="223"/>
      <c r="L547" s="228"/>
      <c r="M547" s="229"/>
      <c r="N547" s="230"/>
      <c r="O547" s="230"/>
      <c r="P547" s="230"/>
      <c r="Q547" s="230"/>
      <c r="R547" s="230"/>
      <c r="S547" s="230"/>
      <c r="T547" s="231"/>
      <c r="AT547" s="232" t="s">
        <v>156</v>
      </c>
      <c r="AU547" s="232" t="s">
        <v>83</v>
      </c>
      <c r="AV547" s="13" t="s">
        <v>141</v>
      </c>
      <c r="AW547" s="13" t="s">
        <v>36</v>
      </c>
      <c r="AX547" s="13" t="s">
        <v>73</v>
      </c>
      <c r="AY547" s="232" t="s">
        <v>140</v>
      </c>
    </row>
    <row r="548" spans="2:65" s="11" customFormat="1">
      <c r="B548" s="200"/>
      <c r="C548" s="201"/>
      <c r="D548" s="202" t="s">
        <v>156</v>
      </c>
      <c r="E548" s="203" t="s">
        <v>21</v>
      </c>
      <c r="F548" s="204" t="s">
        <v>161</v>
      </c>
      <c r="G548" s="201"/>
      <c r="H548" s="203" t="s">
        <v>21</v>
      </c>
      <c r="I548" s="205"/>
      <c r="J548" s="201"/>
      <c r="K548" s="201"/>
      <c r="L548" s="206"/>
      <c r="M548" s="207"/>
      <c r="N548" s="208"/>
      <c r="O548" s="208"/>
      <c r="P548" s="208"/>
      <c r="Q548" s="208"/>
      <c r="R548" s="208"/>
      <c r="S548" s="208"/>
      <c r="T548" s="209"/>
      <c r="AT548" s="210" t="s">
        <v>156</v>
      </c>
      <c r="AU548" s="210" t="s">
        <v>83</v>
      </c>
      <c r="AV548" s="11" t="s">
        <v>81</v>
      </c>
      <c r="AW548" s="11" t="s">
        <v>36</v>
      </c>
      <c r="AX548" s="11" t="s">
        <v>73</v>
      </c>
      <c r="AY548" s="210" t="s">
        <v>140</v>
      </c>
    </row>
    <row r="549" spans="2:65" s="12" customFormat="1">
      <c r="B549" s="211"/>
      <c r="C549" s="212"/>
      <c r="D549" s="202" t="s">
        <v>156</v>
      </c>
      <c r="E549" s="213" t="s">
        <v>21</v>
      </c>
      <c r="F549" s="214" t="s">
        <v>881</v>
      </c>
      <c r="G549" s="212"/>
      <c r="H549" s="215">
        <v>76.019000000000005</v>
      </c>
      <c r="I549" s="216"/>
      <c r="J549" s="212"/>
      <c r="K549" s="212"/>
      <c r="L549" s="217"/>
      <c r="M549" s="218"/>
      <c r="N549" s="219"/>
      <c r="O549" s="219"/>
      <c r="P549" s="219"/>
      <c r="Q549" s="219"/>
      <c r="R549" s="219"/>
      <c r="S549" s="219"/>
      <c r="T549" s="220"/>
      <c r="AT549" s="221" t="s">
        <v>156</v>
      </c>
      <c r="AU549" s="221" t="s">
        <v>83</v>
      </c>
      <c r="AV549" s="12" t="s">
        <v>83</v>
      </c>
      <c r="AW549" s="12" t="s">
        <v>36</v>
      </c>
      <c r="AX549" s="12" t="s">
        <v>73</v>
      </c>
      <c r="AY549" s="221" t="s">
        <v>140</v>
      </c>
    </row>
    <row r="550" spans="2:65" s="12" customFormat="1">
      <c r="B550" s="211"/>
      <c r="C550" s="212"/>
      <c r="D550" s="202" t="s">
        <v>156</v>
      </c>
      <c r="E550" s="213" t="s">
        <v>21</v>
      </c>
      <c r="F550" s="214" t="s">
        <v>163</v>
      </c>
      <c r="G550" s="212"/>
      <c r="H550" s="215">
        <v>-1.2E-2</v>
      </c>
      <c r="I550" s="216"/>
      <c r="J550" s="212"/>
      <c r="K550" s="212"/>
      <c r="L550" s="217"/>
      <c r="M550" s="218"/>
      <c r="N550" s="219"/>
      <c r="O550" s="219"/>
      <c r="P550" s="219"/>
      <c r="Q550" s="219"/>
      <c r="R550" s="219"/>
      <c r="S550" s="219"/>
      <c r="T550" s="220"/>
      <c r="AT550" s="221" t="s">
        <v>156</v>
      </c>
      <c r="AU550" s="221" t="s">
        <v>83</v>
      </c>
      <c r="AV550" s="12" t="s">
        <v>83</v>
      </c>
      <c r="AW550" s="12" t="s">
        <v>36</v>
      </c>
      <c r="AX550" s="12" t="s">
        <v>73</v>
      </c>
      <c r="AY550" s="221" t="s">
        <v>140</v>
      </c>
    </row>
    <row r="551" spans="2:65" s="11" customFormat="1">
      <c r="B551" s="200"/>
      <c r="C551" s="201"/>
      <c r="D551" s="202" t="s">
        <v>156</v>
      </c>
      <c r="E551" s="203" t="s">
        <v>21</v>
      </c>
      <c r="F551" s="204" t="s">
        <v>882</v>
      </c>
      <c r="G551" s="201"/>
      <c r="H551" s="203" t="s">
        <v>21</v>
      </c>
      <c r="I551" s="205"/>
      <c r="J551" s="201"/>
      <c r="K551" s="201"/>
      <c r="L551" s="206"/>
      <c r="M551" s="207"/>
      <c r="N551" s="208"/>
      <c r="O551" s="208"/>
      <c r="P551" s="208"/>
      <c r="Q551" s="208"/>
      <c r="R551" s="208"/>
      <c r="S551" s="208"/>
      <c r="T551" s="209"/>
      <c r="AT551" s="210" t="s">
        <v>156</v>
      </c>
      <c r="AU551" s="210" t="s">
        <v>83</v>
      </c>
      <c r="AV551" s="11" t="s">
        <v>81</v>
      </c>
      <c r="AW551" s="11" t="s">
        <v>36</v>
      </c>
      <c r="AX551" s="11" t="s">
        <v>73</v>
      </c>
      <c r="AY551" s="210" t="s">
        <v>140</v>
      </c>
    </row>
    <row r="552" spans="2:65" s="12" customFormat="1">
      <c r="B552" s="211"/>
      <c r="C552" s="212"/>
      <c r="D552" s="202" t="s">
        <v>156</v>
      </c>
      <c r="E552" s="213" t="s">
        <v>21</v>
      </c>
      <c r="F552" s="214" t="s">
        <v>883</v>
      </c>
      <c r="G552" s="212"/>
      <c r="H552" s="215">
        <v>-25.86</v>
      </c>
      <c r="I552" s="216"/>
      <c r="J552" s="212"/>
      <c r="K552" s="212"/>
      <c r="L552" s="217"/>
      <c r="M552" s="218"/>
      <c r="N552" s="219"/>
      <c r="O552" s="219"/>
      <c r="P552" s="219"/>
      <c r="Q552" s="219"/>
      <c r="R552" s="219"/>
      <c r="S552" s="219"/>
      <c r="T552" s="220"/>
      <c r="AT552" s="221" t="s">
        <v>156</v>
      </c>
      <c r="AU552" s="221" t="s">
        <v>83</v>
      </c>
      <c r="AV552" s="12" t="s">
        <v>83</v>
      </c>
      <c r="AW552" s="12" t="s">
        <v>36</v>
      </c>
      <c r="AX552" s="12" t="s">
        <v>73</v>
      </c>
      <c r="AY552" s="221" t="s">
        <v>140</v>
      </c>
    </row>
    <row r="553" spans="2:65" s="13" customFormat="1">
      <c r="B553" s="222"/>
      <c r="C553" s="223"/>
      <c r="D553" s="202" t="s">
        <v>156</v>
      </c>
      <c r="E553" s="224" t="s">
        <v>21</v>
      </c>
      <c r="F553" s="225" t="s">
        <v>160</v>
      </c>
      <c r="G553" s="223"/>
      <c r="H553" s="226">
        <v>50.146999999999998</v>
      </c>
      <c r="I553" s="227"/>
      <c r="J553" s="223"/>
      <c r="K553" s="223"/>
      <c r="L553" s="228"/>
      <c r="M553" s="229"/>
      <c r="N553" s="230"/>
      <c r="O553" s="230"/>
      <c r="P553" s="230"/>
      <c r="Q553" s="230"/>
      <c r="R553" s="230"/>
      <c r="S553" s="230"/>
      <c r="T553" s="231"/>
      <c r="AT553" s="232" t="s">
        <v>156</v>
      </c>
      <c r="AU553" s="232" t="s">
        <v>83</v>
      </c>
      <c r="AV553" s="13" t="s">
        <v>141</v>
      </c>
      <c r="AW553" s="13" t="s">
        <v>36</v>
      </c>
      <c r="AX553" s="13" t="s">
        <v>73</v>
      </c>
      <c r="AY553" s="232" t="s">
        <v>140</v>
      </c>
    </row>
    <row r="554" spans="2:65" s="14" customFormat="1">
      <c r="B554" s="233"/>
      <c r="C554" s="234"/>
      <c r="D554" s="202" t="s">
        <v>156</v>
      </c>
      <c r="E554" s="235" t="s">
        <v>21</v>
      </c>
      <c r="F554" s="236" t="s">
        <v>164</v>
      </c>
      <c r="G554" s="234"/>
      <c r="H554" s="237">
        <v>102.97499999999999</v>
      </c>
      <c r="I554" s="238"/>
      <c r="J554" s="234"/>
      <c r="K554" s="234"/>
      <c r="L554" s="239"/>
      <c r="M554" s="240"/>
      <c r="N554" s="241"/>
      <c r="O554" s="241"/>
      <c r="P554" s="241"/>
      <c r="Q554" s="241"/>
      <c r="R554" s="241"/>
      <c r="S554" s="241"/>
      <c r="T554" s="242"/>
      <c r="AT554" s="243" t="s">
        <v>156</v>
      </c>
      <c r="AU554" s="243" t="s">
        <v>83</v>
      </c>
      <c r="AV554" s="14" t="s">
        <v>148</v>
      </c>
      <c r="AW554" s="14" t="s">
        <v>36</v>
      </c>
      <c r="AX554" s="14" t="s">
        <v>81</v>
      </c>
      <c r="AY554" s="243" t="s">
        <v>140</v>
      </c>
    </row>
    <row r="555" spans="2:65" s="1" customFormat="1" ht="25.5" customHeight="1">
      <c r="B555" s="41"/>
      <c r="C555" s="188" t="s">
        <v>884</v>
      </c>
      <c r="D555" s="188" t="s">
        <v>143</v>
      </c>
      <c r="E555" s="189" t="s">
        <v>885</v>
      </c>
      <c r="F555" s="190" t="s">
        <v>886</v>
      </c>
      <c r="G555" s="191" t="s">
        <v>154</v>
      </c>
      <c r="H555" s="192">
        <v>153.83500000000001</v>
      </c>
      <c r="I555" s="193"/>
      <c r="J555" s="194">
        <f>ROUND(I555*H555,2)</f>
        <v>0</v>
      </c>
      <c r="K555" s="190" t="s">
        <v>147</v>
      </c>
      <c r="L555" s="61"/>
      <c r="M555" s="195" t="s">
        <v>21</v>
      </c>
      <c r="N555" s="196" t="s">
        <v>44</v>
      </c>
      <c r="O555" s="42"/>
      <c r="P555" s="197">
        <f>O555*H555</f>
        <v>0</v>
      </c>
      <c r="Q555" s="197">
        <v>1E-4</v>
      </c>
      <c r="R555" s="197">
        <f>Q555*H555</f>
        <v>1.5383500000000001E-2</v>
      </c>
      <c r="S555" s="197">
        <v>0</v>
      </c>
      <c r="T555" s="198">
        <f>S555*H555</f>
        <v>0</v>
      </c>
      <c r="AR555" s="24" t="s">
        <v>252</v>
      </c>
      <c r="AT555" s="24" t="s">
        <v>143</v>
      </c>
      <c r="AU555" s="24" t="s">
        <v>83</v>
      </c>
      <c r="AY555" s="24" t="s">
        <v>140</v>
      </c>
      <c r="BE555" s="199">
        <f>IF(N555="základní",J555,0)</f>
        <v>0</v>
      </c>
      <c r="BF555" s="199">
        <f>IF(N555="snížená",J555,0)</f>
        <v>0</v>
      </c>
      <c r="BG555" s="199">
        <f>IF(N555="zákl. přenesená",J555,0)</f>
        <v>0</v>
      </c>
      <c r="BH555" s="199">
        <f>IF(N555="sníž. přenesená",J555,0)</f>
        <v>0</v>
      </c>
      <c r="BI555" s="199">
        <f>IF(N555="nulová",J555,0)</f>
        <v>0</v>
      </c>
      <c r="BJ555" s="24" t="s">
        <v>81</v>
      </c>
      <c r="BK555" s="199">
        <f>ROUND(I555*H555,2)</f>
        <v>0</v>
      </c>
      <c r="BL555" s="24" t="s">
        <v>252</v>
      </c>
      <c r="BM555" s="24" t="s">
        <v>887</v>
      </c>
    </row>
    <row r="556" spans="2:65" s="12" customFormat="1">
      <c r="B556" s="211"/>
      <c r="C556" s="212"/>
      <c r="D556" s="202" t="s">
        <v>156</v>
      </c>
      <c r="E556" s="213" t="s">
        <v>21</v>
      </c>
      <c r="F556" s="214" t="s">
        <v>888</v>
      </c>
      <c r="G556" s="212"/>
      <c r="H556" s="215">
        <v>153.83500000000001</v>
      </c>
      <c r="I556" s="216"/>
      <c r="J556" s="212"/>
      <c r="K556" s="212"/>
      <c r="L556" s="217"/>
      <c r="M556" s="218"/>
      <c r="N556" s="219"/>
      <c r="O556" s="219"/>
      <c r="P556" s="219"/>
      <c r="Q556" s="219"/>
      <c r="R556" s="219"/>
      <c r="S556" s="219"/>
      <c r="T556" s="220"/>
      <c r="AT556" s="221" t="s">
        <v>156</v>
      </c>
      <c r="AU556" s="221" t="s">
        <v>83</v>
      </c>
      <c r="AV556" s="12" t="s">
        <v>83</v>
      </c>
      <c r="AW556" s="12" t="s">
        <v>36</v>
      </c>
      <c r="AX556" s="12" t="s">
        <v>73</v>
      </c>
      <c r="AY556" s="221" t="s">
        <v>140</v>
      </c>
    </row>
    <row r="557" spans="2:65" s="14" customFormat="1">
      <c r="B557" s="233"/>
      <c r="C557" s="234"/>
      <c r="D557" s="202" t="s">
        <v>156</v>
      </c>
      <c r="E557" s="235" t="s">
        <v>21</v>
      </c>
      <c r="F557" s="236" t="s">
        <v>164</v>
      </c>
      <c r="G557" s="234"/>
      <c r="H557" s="237">
        <v>153.83500000000001</v>
      </c>
      <c r="I557" s="238"/>
      <c r="J557" s="234"/>
      <c r="K557" s="234"/>
      <c r="L557" s="239"/>
      <c r="M557" s="240"/>
      <c r="N557" s="241"/>
      <c r="O557" s="241"/>
      <c r="P557" s="241"/>
      <c r="Q557" s="241"/>
      <c r="R557" s="241"/>
      <c r="S557" s="241"/>
      <c r="T557" s="242"/>
      <c r="AT557" s="243" t="s">
        <v>156</v>
      </c>
      <c r="AU557" s="243" t="s">
        <v>83</v>
      </c>
      <c r="AV557" s="14" t="s">
        <v>148</v>
      </c>
      <c r="AW557" s="14" t="s">
        <v>36</v>
      </c>
      <c r="AX557" s="14" t="s">
        <v>81</v>
      </c>
      <c r="AY557" s="243" t="s">
        <v>140</v>
      </c>
    </row>
    <row r="558" spans="2:65" s="1" customFormat="1" ht="25.5" customHeight="1">
      <c r="B558" s="41"/>
      <c r="C558" s="188" t="s">
        <v>889</v>
      </c>
      <c r="D558" s="188" t="s">
        <v>143</v>
      </c>
      <c r="E558" s="189" t="s">
        <v>890</v>
      </c>
      <c r="F558" s="190" t="s">
        <v>891</v>
      </c>
      <c r="G558" s="191" t="s">
        <v>215</v>
      </c>
      <c r="H558" s="192">
        <v>74.25</v>
      </c>
      <c r="I558" s="193"/>
      <c r="J558" s="194">
        <f>ROUND(I558*H558,2)</f>
        <v>0</v>
      </c>
      <c r="K558" s="190" t="s">
        <v>147</v>
      </c>
      <c r="L558" s="61"/>
      <c r="M558" s="195" t="s">
        <v>21</v>
      </c>
      <c r="N558" s="196" t="s">
        <v>44</v>
      </c>
      <c r="O558" s="42"/>
      <c r="P558" s="197">
        <f>O558*H558</f>
        <v>0</v>
      </c>
      <c r="Q558" s="197">
        <v>0</v>
      </c>
      <c r="R558" s="197">
        <f>Q558*H558</f>
        <v>0</v>
      </c>
      <c r="S558" s="197">
        <v>0</v>
      </c>
      <c r="T558" s="198">
        <f>S558*H558</f>
        <v>0</v>
      </c>
      <c r="AR558" s="24" t="s">
        <v>252</v>
      </c>
      <c r="AT558" s="24" t="s">
        <v>143</v>
      </c>
      <c r="AU558" s="24" t="s">
        <v>83</v>
      </c>
      <c r="AY558" s="24" t="s">
        <v>140</v>
      </c>
      <c r="BE558" s="199">
        <f>IF(N558="základní",J558,0)</f>
        <v>0</v>
      </c>
      <c r="BF558" s="199">
        <f>IF(N558="snížená",J558,0)</f>
        <v>0</v>
      </c>
      <c r="BG558" s="199">
        <f>IF(N558="zákl. přenesená",J558,0)</f>
        <v>0</v>
      </c>
      <c r="BH558" s="199">
        <f>IF(N558="sníž. přenesená",J558,0)</f>
        <v>0</v>
      </c>
      <c r="BI558" s="199">
        <f>IF(N558="nulová",J558,0)</f>
        <v>0</v>
      </c>
      <c r="BJ558" s="24" t="s">
        <v>81</v>
      </c>
      <c r="BK558" s="199">
        <f>ROUND(I558*H558,2)</f>
        <v>0</v>
      </c>
      <c r="BL558" s="24" t="s">
        <v>252</v>
      </c>
      <c r="BM558" s="24" t="s">
        <v>892</v>
      </c>
    </row>
    <row r="559" spans="2:65" s="11" customFormat="1">
      <c r="B559" s="200"/>
      <c r="C559" s="201"/>
      <c r="D559" s="202" t="s">
        <v>156</v>
      </c>
      <c r="E559" s="203" t="s">
        <v>21</v>
      </c>
      <c r="F559" s="204" t="s">
        <v>157</v>
      </c>
      <c r="G559" s="201"/>
      <c r="H559" s="203" t="s">
        <v>21</v>
      </c>
      <c r="I559" s="205"/>
      <c r="J559" s="201"/>
      <c r="K559" s="201"/>
      <c r="L559" s="206"/>
      <c r="M559" s="207"/>
      <c r="N559" s="208"/>
      <c r="O559" s="208"/>
      <c r="P559" s="208"/>
      <c r="Q559" s="208"/>
      <c r="R559" s="208"/>
      <c r="S559" s="208"/>
      <c r="T559" s="209"/>
      <c r="AT559" s="210" t="s">
        <v>156</v>
      </c>
      <c r="AU559" s="210" t="s">
        <v>83</v>
      </c>
      <c r="AV559" s="11" t="s">
        <v>81</v>
      </c>
      <c r="AW559" s="11" t="s">
        <v>36</v>
      </c>
      <c r="AX559" s="11" t="s">
        <v>73</v>
      </c>
      <c r="AY559" s="210" t="s">
        <v>140</v>
      </c>
    </row>
    <row r="560" spans="2:65" s="12" customFormat="1">
      <c r="B560" s="211"/>
      <c r="C560" s="212"/>
      <c r="D560" s="202" t="s">
        <v>156</v>
      </c>
      <c r="E560" s="213" t="s">
        <v>21</v>
      </c>
      <c r="F560" s="214" t="s">
        <v>893</v>
      </c>
      <c r="G560" s="212"/>
      <c r="H560" s="215">
        <v>38.6</v>
      </c>
      <c r="I560" s="216"/>
      <c r="J560" s="212"/>
      <c r="K560" s="212"/>
      <c r="L560" s="217"/>
      <c r="M560" s="218"/>
      <c r="N560" s="219"/>
      <c r="O560" s="219"/>
      <c r="P560" s="219"/>
      <c r="Q560" s="219"/>
      <c r="R560" s="219"/>
      <c r="S560" s="219"/>
      <c r="T560" s="220"/>
      <c r="AT560" s="221" t="s">
        <v>156</v>
      </c>
      <c r="AU560" s="221" t="s">
        <v>83</v>
      </c>
      <c r="AV560" s="12" t="s">
        <v>83</v>
      </c>
      <c r="AW560" s="12" t="s">
        <v>36</v>
      </c>
      <c r="AX560" s="12" t="s">
        <v>73</v>
      </c>
      <c r="AY560" s="221" t="s">
        <v>140</v>
      </c>
    </row>
    <row r="561" spans="2:65" s="13" customFormat="1">
      <c r="B561" s="222"/>
      <c r="C561" s="223"/>
      <c r="D561" s="202" t="s">
        <v>156</v>
      </c>
      <c r="E561" s="224" t="s">
        <v>21</v>
      </c>
      <c r="F561" s="225" t="s">
        <v>160</v>
      </c>
      <c r="G561" s="223"/>
      <c r="H561" s="226">
        <v>38.6</v>
      </c>
      <c r="I561" s="227"/>
      <c r="J561" s="223"/>
      <c r="K561" s="223"/>
      <c r="L561" s="228"/>
      <c r="M561" s="229"/>
      <c r="N561" s="230"/>
      <c r="O561" s="230"/>
      <c r="P561" s="230"/>
      <c r="Q561" s="230"/>
      <c r="R561" s="230"/>
      <c r="S561" s="230"/>
      <c r="T561" s="231"/>
      <c r="AT561" s="232" t="s">
        <v>156</v>
      </c>
      <c r="AU561" s="232" t="s">
        <v>83</v>
      </c>
      <c r="AV561" s="13" t="s">
        <v>141</v>
      </c>
      <c r="AW561" s="13" t="s">
        <v>36</v>
      </c>
      <c r="AX561" s="13" t="s">
        <v>73</v>
      </c>
      <c r="AY561" s="232" t="s">
        <v>140</v>
      </c>
    </row>
    <row r="562" spans="2:65" s="11" customFormat="1">
      <c r="B562" s="200"/>
      <c r="C562" s="201"/>
      <c r="D562" s="202" t="s">
        <v>156</v>
      </c>
      <c r="E562" s="203" t="s">
        <v>21</v>
      </c>
      <c r="F562" s="204" t="s">
        <v>161</v>
      </c>
      <c r="G562" s="201"/>
      <c r="H562" s="203" t="s">
        <v>21</v>
      </c>
      <c r="I562" s="205"/>
      <c r="J562" s="201"/>
      <c r="K562" s="201"/>
      <c r="L562" s="206"/>
      <c r="M562" s="207"/>
      <c r="N562" s="208"/>
      <c r="O562" s="208"/>
      <c r="P562" s="208"/>
      <c r="Q562" s="208"/>
      <c r="R562" s="208"/>
      <c r="S562" s="208"/>
      <c r="T562" s="209"/>
      <c r="AT562" s="210" t="s">
        <v>156</v>
      </c>
      <c r="AU562" s="210" t="s">
        <v>83</v>
      </c>
      <c r="AV562" s="11" t="s">
        <v>81</v>
      </c>
      <c r="AW562" s="11" t="s">
        <v>36</v>
      </c>
      <c r="AX562" s="11" t="s">
        <v>73</v>
      </c>
      <c r="AY562" s="210" t="s">
        <v>140</v>
      </c>
    </row>
    <row r="563" spans="2:65" s="12" customFormat="1">
      <c r="B563" s="211"/>
      <c r="C563" s="212"/>
      <c r="D563" s="202" t="s">
        <v>156</v>
      </c>
      <c r="E563" s="213" t="s">
        <v>21</v>
      </c>
      <c r="F563" s="214" t="s">
        <v>894</v>
      </c>
      <c r="G563" s="212"/>
      <c r="H563" s="215">
        <v>35.65</v>
      </c>
      <c r="I563" s="216"/>
      <c r="J563" s="212"/>
      <c r="K563" s="212"/>
      <c r="L563" s="217"/>
      <c r="M563" s="218"/>
      <c r="N563" s="219"/>
      <c r="O563" s="219"/>
      <c r="P563" s="219"/>
      <c r="Q563" s="219"/>
      <c r="R563" s="219"/>
      <c r="S563" s="219"/>
      <c r="T563" s="220"/>
      <c r="AT563" s="221" t="s">
        <v>156</v>
      </c>
      <c r="AU563" s="221" t="s">
        <v>83</v>
      </c>
      <c r="AV563" s="12" t="s">
        <v>83</v>
      </c>
      <c r="AW563" s="12" t="s">
        <v>36</v>
      </c>
      <c r="AX563" s="12" t="s">
        <v>73</v>
      </c>
      <c r="AY563" s="221" t="s">
        <v>140</v>
      </c>
    </row>
    <row r="564" spans="2:65" s="13" customFormat="1">
      <c r="B564" s="222"/>
      <c r="C564" s="223"/>
      <c r="D564" s="202" t="s">
        <v>156</v>
      </c>
      <c r="E564" s="224" t="s">
        <v>21</v>
      </c>
      <c r="F564" s="225" t="s">
        <v>160</v>
      </c>
      <c r="G564" s="223"/>
      <c r="H564" s="226">
        <v>35.65</v>
      </c>
      <c r="I564" s="227"/>
      <c r="J564" s="223"/>
      <c r="K564" s="223"/>
      <c r="L564" s="228"/>
      <c r="M564" s="229"/>
      <c r="N564" s="230"/>
      <c r="O564" s="230"/>
      <c r="P564" s="230"/>
      <c r="Q564" s="230"/>
      <c r="R564" s="230"/>
      <c r="S564" s="230"/>
      <c r="T564" s="231"/>
      <c r="AT564" s="232" t="s">
        <v>156</v>
      </c>
      <c r="AU564" s="232" t="s">
        <v>83</v>
      </c>
      <c r="AV564" s="13" t="s">
        <v>141</v>
      </c>
      <c r="AW564" s="13" t="s">
        <v>36</v>
      </c>
      <c r="AX564" s="13" t="s">
        <v>73</v>
      </c>
      <c r="AY564" s="232" t="s">
        <v>140</v>
      </c>
    </row>
    <row r="565" spans="2:65" s="14" customFormat="1">
      <c r="B565" s="233"/>
      <c r="C565" s="234"/>
      <c r="D565" s="202" t="s">
        <v>156</v>
      </c>
      <c r="E565" s="235" t="s">
        <v>21</v>
      </c>
      <c r="F565" s="236" t="s">
        <v>164</v>
      </c>
      <c r="G565" s="234"/>
      <c r="H565" s="237">
        <v>74.25</v>
      </c>
      <c r="I565" s="238"/>
      <c r="J565" s="234"/>
      <c r="K565" s="234"/>
      <c r="L565" s="239"/>
      <c r="M565" s="240"/>
      <c r="N565" s="241"/>
      <c r="O565" s="241"/>
      <c r="P565" s="241"/>
      <c r="Q565" s="241"/>
      <c r="R565" s="241"/>
      <c r="S565" s="241"/>
      <c r="T565" s="242"/>
      <c r="AT565" s="243" t="s">
        <v>156</v>
      </c>
      <c r="AU565" s="243" t="s">
        <v>83</v>
      </c>
      <c r="AV565" s="14" t="s">
        <v>148</v>
      </c>
      <c r="AW565" s="14" t="s">
        <v>36</v>
      </c>
      <c r="AX565" s="14" t="s">
        <v>81</v>
      </c>
      <c r="AY565" s="243" t="s">
        <v>140</v>
      </c>
    </row>
    <row r="566" spans="2:65" s="1" customFormat="1" ht="25.5" customHeight="1">
      <c r="B566" s="41"/>
      <c r="C566" s="188" t="s">
        <v>895</v>
      </c>
      <c r="D566" s="188" t="s">
        <v>143</v>
      </c>
      <c r="E566" s="189" t="s">
        <v>896</v>
      </c>
      <c r="F566" s="190" t="s">
        <v>897</v>
      </c>
      <c r="G566" s="191" t="s">
        <v>154</v>
      </c>
      <c r="H566" s="192">
        <v>50.86</v>
      </c>
      <c r="I566" s="193"/>
      <c r="J566" s="194">
        <f>ROUND(I566*H566,2)</f>
        <v>0</v>
      </c>
      <c r="K566" s="190" t="s">
        <v>147</v>
      </c>
      <c r="L566" s="61"/>
      <c r="M566" s="195" t="s">
        <v>21</v>
      </c>
      <c r="N566" s="196" t="s">
        <v>44</v>
      </c>
      <c r="O566" s="42"/>
      <c r="P566" s="197">
        <f>O566*H566</f>
        <v>0</v>
      </c>
      <c r="Q566" s="197">
        <v>2.7594872999999998E-3</v>
      </c>
      <c r="R566" s="197">
        <f>Q566*H566</f>
        <v>0.140347524078</v>
      </c>
      <c r="S566" s="197">
        <v>0</v>
      </c>
      <c r="T566" s="198">
        <f>S566*H566</f>
        <v>0</v>
      </c>
      <c r="AR566" s="24" t="s">
        <v>252</v>
      </c>
      <c r="AT566" s="24" t="s">
        <v>143</v>
      </c>
      <c r="AU566" s="24" t="s">
        <v>83</v>
      </c>
      <c r="AY566" s="24" t="s">
        <v>140</v>
      </c>
      <c r="BE566" s="199">
        <f>IF(N566="základní",J566,0)</f>
        <v>0</v>
      </c>
      <c r="BF566" s="199">
        <f>IF(N566="snížená",J566,0)</f>
        <v>0</v>
      </c>
      <c r="BG566" s="199">
        <f>IF(N566="zákl. přenesená",J566,0)</f>
        <v>0</v>
      </c>
      <c r="BH566" s="199">
        <f>IF(N566="sníž. přenesená",J566,0)</f>
        <v>0</v>
      </c>
      <c r="BI566" s="199">
        <f>IF(N566="nulová",J566,0)</f>
        <v>0</v>
      </c>
      <c r="BJ566" s="24" t="s">
        <v>81</v>
      </c>
      <c r="BK566" s="199">
        <f>ROUND(I566*H566,2)</f>
        <v>0</v>
      </c>
      <c r="BL566" s="24" t="s">
        <v>252</v>
      </c>
      <c r="BM566" s="24" t="s">
        <v>898</v>
      </c>
    </row>
    <row r="567" spans="2:65" s="11" customFormat="1">
      <c r="B567" s="200"/>
      <c r="C567" s="201"/>
      <c r="D567" s="202" t="s">
        <v>156</v>
      </c>
      <c r="E567" s="203" t="s">
        <v>21</v>
      </c>
      <c r="F567" s="204" t="s">
        <v>879</v>
      </c>
      <c r="G567" s="201"/>
      <c r="H567" s="203" t="s">
        <v>21</v>
      </c>
      <c r="I567" s="205"/>
      <c r="J567" s="201"/>
      <c r="K567" s="201"/>
      <c r="L567" s="206"/>
      <c r="M567" s="207"/>
      <c r="N567" s="208"/>
      <c r="O567" s="208"/>
      <c r="P567" s="208"/>
      <c r="Q567" s="208"/>
      <c r="R567" s="208"/>
      <c r="S567" s="208"/>
      <c r="T567" s="209"/>
      <c r="AT567" s="210" t="s">
        <v>156</v>
      </c>
      <c r="AU567" s="210" t="s">
        <v>83</v>
      </c>
      <c r="AV567" s="11" t="s">
        <v>81</v>
      </c>
      <c r="AW567" s="11" t="s">
        <v>36</v>
      </c>
      <c r="AX567" s="11" t="s">
        <v>73</v>
      </c>
      <c r="AY567" s="210" t="s">
        <v>140</v>
      </c>
    </row>
    <row r="568" spans="2:65" s="12" customFormat="1">
      <c r="B568" s="211"/>
      <c r="C568" s="212"/>
      <c r="D568" s="202" t="s">
        <v>156</v>
      </c>
      <c r="E568" s="213" t="s">
        <v>21</v>
      </c>
      <c r="F568" s="214" t="s">
        <v>899</v>
      </c>
      <c r="G568" s="212"/>
      <c r="H568" s="215">
        <v>25</v>
      </c>
      <c r="I568" s="216"/>
      <c r="J568" s="212"/>
      <c r="K568" s="212"/>
      <c r="L568" s="217"/>
      <c r="M568" s="218"/>
      <c r="N568" s="219"/>
      <c r="O568" s="219"/>
      <c r="P568" s="219"/>
      <c r="Q568" s="219"/>
      <c r="R568" s="219"/>
      <c r="S568" s="219"/>
      <c r="T568" s="220"/>
      <c r="AT568" s="221" t="s">
        <v>156</v>
      </c>
      <c r="AU568" s="221" t="s">
        <v>83</v>
      </c>
      <c r="AV568" s="12" t="s">
        <v>83</v>
      </c>
      <c r="AW568" s="12" t="s">
        <v>36</v>
      </c>
      <c r="AX568" s="12" t="s">
        <v>73</v>
      </c>
      <c r="AY568" s="221" t="s">
        <v>140</v>
      </c>
    </row>
    <row r="569" spans="2:65" s="13" customFormat="1">
      <c r="B569" s="222"/>
      <c r="C569" s="223"/>
      <c r="D569" s="202" t="s">
        <v>156</v>
      </c>
      <c r="E569" s="224" t="s">
        <v>21</v>
      </c>
      <c r="F569" s="225" t="s">
        <v>160</v>
      </c>
      <c r="G569" s="223"/>
      <c r="H569" s="226">
        <v>25</v>
      </c>
      <c r="I569" s="227"/>
      <c r="J569" s="223"/>
      <c r="K569" s="223"/>
      <c r="L569" s="228"/>
      <c r="M569" s="229"/>
      <c r="N569" s="230"/>
      <c r="O569" s="230"/>
      <c r="P569" s="230"/>
      <c r="Q569" s="230"/>
      <c r="R569" s="230"/>
      <c r="S569" s="230"/>
      <c r="T569" s="231"/>
      <c r="AT569" s="232" t="s">
        <v>156</v>
      </c>
      <c r="AU569" s="232" t="s">
        <v>83</v>
      </c>
      <c r="AV569" s="13" t="s">
        <v>141</v>
      </c>
      <c r="AW569" s="13" t="s">
        <v>36</v>
      </c>
      <c r="AX569" s="13" t="s">
        <v>73</v>
      </c>
      <c r="AY569" s="232" t="s">
        <v>140</v>
      </c>
    </row>
    <row r="570" spans="2:65" s="11" customFormat="1">
      <c r="B570" s="200"/>
      <c r="C570" s="201"/>
      <c r="D570" s="202" t="s">
        <v>156</v>
      </c>
      <c r="E570" s="203" t="s">
        <v>21</v>
      </c>
      <c r="F570" s="204" t="s">
        <v>882</v>
      </c>
      <c r="G570" s="201"/>
      <c r="H570" s="203" t="s">
        <v>21</v>
      </c>
      <c r="I570" s="205"/>
      <c r="J570" s="201"/>
      <c r="K570" s="201"/>
      <c r="L570" s="206"/>
      <c r="M570" s="207"/>
      <c r="N570" s="208"/>
      <c r="O570" s="208"/>
      <c r="P570" s="208"/>
      <c r="Q570" s="208"/>
      <c r="R570" s="208"/>
      <c r="S570" s="208"/>
      <c r="T570" s="209"/>
      <c r="AT570" s="210" t="s">
        <v>156</v>
      </c>
      <c r="AU570" s="210" t="s">
        <v>83</v>
      </c>
      <c r="AV570" s="11" t="s">
        <v>81</v>
      </c>
      <c r="AW570" s="11" t="s">
        <v>36</v>
      </c>
      <c r="AX570" s="11" t="s">
        <v>73</v>
      </c>
      <c r="AY570" s="210" t="s">
        <v>140</v>
      </c>
    </row>
    <row r="571" spans="2:65" s="12" customFormat="1">
      <c r="B571" s="211"/>
      <c r="C571" s="212"/>
      <c r="D571" s="202" t="s">
        <v>156</v>
      </c>
      <c r="E571" s="213" t="s">
        <v>21</v>
      </c>
      <c r="F571" s="214" t="s">
        <v>900</v>
      </c>
      <c r="G571" s="212"/>
      <c r="H571" s="215">
        <v>25.86</v>
      </c>
      <c r="I571" s="216"/>
      <c r="J571" s="212"/>
      <c r="K571" s="212"/>
      <c r="L571" s="217"/>
      <c r="M571" s="218"/>
      <c r="N571" s="219"/>
      <c r="O571" s="219"/>
      <c r="P571" s="219"/>
      <c r="Q571" s="219"/>
      <c r="R571" s="219"/>
      <c r="S571" s="219"/>
      <c r="T571" s="220"/>
      <c r="AT571" s="221" t="s">
        <v>156</v>
      </c>
      <c r="AU571" s="221" t="s">
        <v>83</v>
      </c>
      <c r="AV571" s="12" t="s">
        <v>83</v>
      </c>
      <c r="AW571" s="12" t="s">
        <v>36</v>
      </c>
      <c r="AX571" s="12" t="s">
        <v>73</v>
      </c>
      <c r="AY571" s="221" t="s">
        <v>140</v>
      </c>
    </row>
    <row r="572" spans="2:65" s="13" customFormat="1">
      <c r="B572" s="222"/>
      <c r="C572" s="223"/>
      <c r="D572" s="202" t="s">
        <v>156</v>
      </c>
      <c r="E572" s="224" t="s">
        <v>21</v>
      </c>
      <c r="F572" s="225" t="s">
        <v>160</v>
      </c>
      <c r="G572" s="223"/>
      <c r="H572" s="226">
        <v>25.86</v>
      </c>
      <c r="I572" s="227"/>
      <c r="J572" s="223"/>
      <c r="K572" s="223"/>
      <c r="L572" s="228"/>
      <c r="M572" s="229"/>
      <c r="N572" s="230"/>
      <c r="O572" s="230"/>
      <c r="P572" s="230"/>
      <c r="Q572" s="230"/>
      <c r="R572" s="230"/>
      <c r="S572" s="230"/>
      <c r="T572" s="231"/>
      <c r="AT572" s="232" t="s">
        <v>156</v>
      </c>
      <c r="AU572" s="232" t="s">
        <v>83</v>
      </c>
      <c r="AV572" s="13" t="s">
        <v>141</v>
      </c>
      <c r="AW572" s="13" t="s">
        <v>36</v>
      </c>
      <c r="AX572" s="13" t="s">
        <v>73</v>
      </c>
      <c r="AY572" s="232" t="s">
        <v>140</v>
      </c>
    </row>
    <row r="573" spans="2:65" s="14" customFormat="1">
      <c r="B573" s="233"/>
      <c r="C573" s="234"/>
      <c r="D573" s="202" t="s">
        <v>156</v>
      </c>
      <c r="E573" s="235" t="s">
        <v>21</v>
      </c>
      <c r="F573" s="236" t="s">
        <v>164</v>
      </c>
      <c r="G573" s="234"/>
      <c r="H573" s="237">
        <v>50.86</v>
      </c>
      <c r="I573" s="238"/>
      <c r="J573" s="234"/>
      <c r="K573" s="234"/>
      <c r="L573" s="239"/>
      <c r="M573" s="240"/>
      <c r="N573" s="241"/>
      <c r="O573" s="241"/>
      <c r="P573" s="241"/>
      <c r="Q573" s="241"/>
      <c r="R573" s="241"/>
      <c r="S573" s="241"/>
      <c r="T573" s="242"/>
      <c r="AT573" s="243" t="s">
        <v>156</v>
      </c>
      <c r="AU573" s="243" t="s">
        <v>83</v>
      </c>
      <c r="AV573" s="14" t="s">
        <v>148</v>
      </c>
      <c r="AW573" s="14" t="s">
        <v>36</v>
      </c>
      <c r="AX573" s="14" t="s">
        <v>81</v>
      </c>
      <c r="AY573" s="243" t="s">
        <v>140</v>
      </c>
    </row>
    <row r="574" spans="2:65" s="1" customFormat="1" ht="25.5" customHeight="1">
      <c r="B574" s="41"/>
      <c r="C574" s="244" t="s">
        <v>901</v>
      </c>
      <c r="D574" s="244" t="s">
        <v>221</v>
      </c>
      <c r="E574" s="245" t="s">
        <v>902</v>
      </c>
      <c r="F574" s="246" t="s">
        <v>903</v>
      </c>
      <c r="G574" s="247" t="s">
        <v>154</v>
      </c>
      <c r="H574" s="248">
        <v>26.25</v>
      </c>
      <c r="I574" s="249"/>
      <c r="J574" s="250">
        <f>ROUND(I574*H574,2)</f>
        <v>0</v>
      </c>
      <c r="K574" s="246" t="s">
        <v>21</v>
      </c>
      <c r="L574" s="251"/>
      <c r="M574" s="252" t="s">
        <v>21</v>
      </c>
      <c r="N574" s="253" t="s">
        <v>44</v>
      </c>
      <c r="O574" s="42"/>
      <c r="P574" s="197">
        <f>O574*H574</f>
        <v>0</v>
      </c>
      <c r="Q574" s="197">
        <v>8.0000000000000002E-3</v>
      </c>
      <c r="R574" s="197">
        <f>Q574*H574</f>
        <v>0.21</v>
      </c>
      <c r="S574" s="197">
        <v>0</v>
      </c>
      <c r="T574" s="198">
        <f>S574*H574</f>
        <v>0</v>
      </c>
      <c r="AR574" s="24" t="s">
        <v>331</v>
      </c>
      <c r="AT574" s="24" t="s">
        <v>221</v>
      </c>
      <c r="AU574" s="24" t="s">
        <v>83</v>
      </c>
      <c r="AY574" s="24" t="s">
        <v>140</v>
      </c>
      <c r="BE574" s="199">
        <f>IF(N574="základní",J574,0)</f>
        <v>0</v>
      </c>
      <c r="BF574" s="199">
        <f>IF(N574="snížená",J574,0)</f>
        <v>0</v>
      </c>
      <c r="BG574" s="199">
        <f>IF(N574="zákl. přenesená",J574,0)</f>
        <v>0</v>
      </c>
      <c r="BH574" s="199">
        <f>IF(N574="sníž. přenesená",J574,0)</f>
        <v>0</v>
      </c>
      <c r="BI574" s="199">
        <f>IF(N574="nulová",J574,0)</f>
        <v>0</v>
      </c>
      <c r="BJ574" s="24" t="s">
        <v>81</v>
      </c>
      <c r="BK574" s="199">
        <f>ROUND(I574*H574,2)</f>
        <v>0</v>
      </c>
      <c r="BL574" s="24" t="s">
        <v>252</v>
      </c>
      <c r="BM574" s="24" t="s">
        <v>904</v>
      </c>
    </row>
    <row r="575" spans="2:65" s="11" customFormat="1">
      <c r="B575" s="200"/>
      <c r="C575" s="201"/>
      <c r="D575" s="202" t="s">
        <v>156</v>
      </c>
      <c r="E575" s="203" t="s">
        <v>21</v>
      </c>
      <c r="F575" s="204" t="s">
        <v>879</v>
      </c>
      <c r="G575" s="201"/>
      <c r="H575" s="203" t="s">
        <v>21</v>
      </c>
      <c r="I575" s="205"/>
      <c r="J575" s="201"/>
      <c r="K575" s="201"/>
      <c r="L575" s="206"/>
      <c r="M575" s="207"/>
      <c r="N575" s="208"/>
      <c r="O575" s="208"/>
      <c r="P575" s="208"/>
      <c r="Q575" s="208"/>
      <c r="R575" s="208"/>
      <c r="S575" s="208"/>
      <c r="T575" s="209"/>
      <c r="AT575" s="210" t="s">
        <v>156</v>
      </c>
      <c r="AU575" s="210" t="s">
        <v>83</v>
      </c>
      <c r="AV575" s="11" t="s">
        <v>81</v>
      </c>
      <c r="AW575" s="11" t="s">
        <v>36</v>
      </c>
      <c r="AX575" s="11" t="s">
        <v>73</v>
      </c>
      <c r="AY575" s="210" t="s">
        <v>140</v>
      </c>
    </row>
    <row r="576" spans="2:65" s="12" customFormat="1">
      <c r="B576" s="211"/>
      <c r="C576" s="212"/>
      <c r="D576" s="202" t="s">
        <v>156</v>
      </c>
      <c r="E576" s="213" t="s">
        <v>21</v>
      </c>
      <c r="F576" s="214" t="s">
        <v>905</v>
      </c>
      <c r="G576" s="212"/>
      <c r="H576" s="215">
        <v>26.25</v>
      </c>
      <c r="I576" s="216"/>
      <c r="J576" s="212"/>
      <c r="K576" s="212"/>
      <c r="L576" s="217"/>
      <c r="M576" s="218"/>
      <c r="N576" s="219"/>
      <c r="O576" s="219"/>
      <c r="P576" s="219"/>
      <c r="Q576" s="219"/>
      <c r="R576" s="219"/>
      <c r="S576" s="219"/>
      <c r="T576" s="220"/>
      <c r="AT576" s="221" t="s">
        <v>156</v>
      </c>
      <c r="AU576" s="221" t="s">
        <v>83</v>
      </c>
      <c r="AV576" s="12" t="s">
        <v>83</v>
      </c>
      <c r="AW576" s="12" t="s">
        <v>36</v>
      </c>
      <c r="AX576" s="12" t="s">
        <v>73</v>
      </c>
      <c r="AY576" s="221" t="s">
        <v>140</v>
      </c>
    </row>
    <row r="577" spans="2:65" s="14" customFormat="1">
      <c r="B577" s="233"/>
      <c r="C577" s="234"/>
      <c r="D577" s="202" t="s">
        <v>156</v>
      </c>
      <c r="E577" s="235" t="s">
        <v>21</v>
      </c>
      <c r="F577" s="236" t="s">
        <v>164</v>
      </c>
      <c r="G577" s="234"/>
      <c r="H577" s="237">
        <v>26.25</v>
      </c>
      <c r="I577" s="238"/>
      <c r="J577" s="234"/>
      <c r="K577" s="234"/>
      <c r="L577" s="239"/>
      <c r="M577" s="240"/>
      <c r="N577" s="241"/>
      <c r="O577" s="241"/>
      <c r="P577" s="241"/>
      <c r="Q577" s="241"/>
      <c r="R577" s="241"/>
      <c r="S577" s="241"/>
      <c r="T577" s="242"/>
      <c r="AT577" s="243" t="s">
        <v>156</v>
      </c>
      <c r="AU577" s="243" t="s">
        <v>83</v>
      </c>
      <c r="AV577" s="14" t="s">
        <v>148</v>
      </c>
      <c r="AW577" s="14" t="s">
        <v>36</v>
      </c>
      <c r="AX577" s="14" t="s">
        <v>81</v>
      </c>
      <c r="AY577" s="243" t="s">
        <v>140</v>
      </c>
    </row>
    <row r="578" spans="2:65" s="1" customFormat="1" ht="25.5" customHeight="1">
      <c r="B578" s="41"/>
      <c r="C578" s="244" t="s">
        <v>906</v>
      </c>
      <c r="D578" s="244" t="s">
        <v>221</v>
      </c>
      <c r="E578" s="245" t="s">
        <v>907</v>
      </c>
      <c r="F578" s="246" t="s">
        <v>908</v>
      </c>
      <c r="G578" s="247" t="s">
        <v>154</v>
      </c>
      <c r="H578" s="248">
        <v>27.152999999999999</v>
      </c>
      <c r="I578" s="249"/>
      <c r="J578" s="250">
        <f>ROUND(I578*H578,2)</f>
        <v>0</v>
      </c>
      <c r="K578" s="246" t="s">
        <v>21</v>
      </c>
      <c r="L578" s="251"/>
      <c r="M578" s="252" t="s">
        <v>21</v>
      </c>
      <c r="N578" s="253" t="s">
        <v>44</v>
      </c>
      <c r="O578" s="42"/>
      <c r="P578" s="197">
        <f>O578*H578</f>
        <v>0</v>
      </c>
      <c r="Q578" s="197">
        <v>8.0000000000000002E-3</v>
      </c>
      <c r="R578" s="197">
        <f>Q578*H578</f>
        <v>0.217224</v>
      </c>
      <c r="S578" s="197">
        <v>0</v>
      </c>
      <c r="T578" s="198">
        <f>S578*H578</f>
        <v>0</v>
      </c>
      <c r="AR578" s="24" t="s">
        <v>331</v>
      </c>
      <c r="AT578" s="24" t="s">
        <v>221</v>
      </c>
      <c r="AU578" s="24" t="s">
        <v>83</v>
      </c>
      <c r="AY578" s="24" t="s">
        <v>140</v>
      </c>
      <c r="BE578" s="199">
        <f>IF(N578="základní",J578,0)</f>
        <v>0</v>
      </c>
      <c r="BF578" s="199">
        <f>IF(N578="snížená",J578,0)</f>
        <v>0</v>
      </c>
      <c r="BG578" s="199">
        <f>IF(N578="zákl. přenesená",J578,0)</f>
        <v>0</v>
      </c>
      <c r="BH578" s="199">
        <f>IF(N578="sníž. přenesená",J578,0)</f>
        <v>0</v>
      </c>
      <c r="BI578" s="199">
        <f>IF(N578="nulová",J578,0)</f>
        <v>0</v>
      </c>
      <c r="BJ578" s="24" t="s">
        <v>81</v>
      </c>
      <c r="BK578" s="199">
        <f>ROUND(I578*H578,2)</f>
        <v>0</v>
      </c>
      <c r="BL578" s="24" t="s">
        <v>252</v>
      </c>
      <c r="BM578" s="24" t="s">
        <v>909</v>
      </c>
    </row>
    <row r="579" spans="2:65" s="11" customFormat="1">
      <c r="B579" s="200"/>
      <c r="C579" s="201"/>
      <c r="D579" s="202" t="s">
        <v>156</v>
      </c>
      <c r="E579" s="203" t="s">
        <v>21</v>
      </c>
      <c r="F579" s="204" t="s">
        <v>882</v>
      </c>
      <c r="G579" s="201"/>
      <c r="H579" s="203" t="s">
        <v>21</v>
      </c>
      <c r="I579" s="205"/>
      <c r="J579" s="201"/>
      <c r="K579" s="201"/>
      <c r="L579" s="206"/>
      <c r="M579" s="207"/>
      <c r="N579" s="208"/>
      <c r="O579" s="208"/>
      <c r="P579" s="208"/>
      <c r="Q579" s="208"/>
      <c r="R579" s="208"/>
      <c r="S579" s="208"/>
      <c r="T579" s="209"/>
      <c r="AT579" s="210" t="s">
        <v>156</v>
      </c>
      <c r="AU579" s="210" t="s">
        <v>83</v>
      </c>
      <c r="AV579" s="11" t="s">
        <v>81</v>
      </c>
      <c r="AW579" s="11" t="s">
        <v>36</v>
      </c>
      <c r="AX579" s="11" t="s">
        <v>73</v>
      </c>
      <c r="AY579" s="210" t="s">
        <v>140</v>
      </c>
    </row>
    <row r="580" spans="2:65" s="12" customFormat="1">
      <c r="B580" s="211"/>
      <c r="C580" s="212"/>
      <c r="D580" s="202" t="s">
        <v>156</v>
      </c>
      <c r="E580" s="213" t="s">
        <v>21</v>
      </c>
      <c r="F580" s="214" t="s">
        <v>910</v>
      </c>
      <c r="G580" s="212"/>
      <c r="H580" s="215">
        <v>27.152999999999999</v>
      </c>
      <c r="I580" s="216"/>
      <c r="J580" s="212"/>
      <c r="K580" s="212"/>
      <c r="L580" s="217"/>
      <c r="M580" s="218"/>
      <c r="N580" s="219"/>
      <c r="O580" s="219"/>
      <c r="P580" s="219"/>
      <c r="Q580" s="219"/>
      <c r="R580" s="219"/>
      <c r="S580" s="219"/>
      <c r="T580" s="220"/>
      <c r="AT580" s="221" t="s">
        <v>156</v>
      </c>
      <c r="AU580" s="221" t="s">
        <v>83</v>
      </c>
      <c r="AV580" s="12" t="s">
        <v>83</v>
      </c>
      <c r="AW580" s="12" t="s">
        <v>36</v>
      </c>
      <c r="AX580" s="12" t="s">
        <v>73</v>
      </c>
      <c r="AY580" s="221" t="s">
        <v>140</v>
      </c>
    </row>
    <row r="581" spans="2:65" s="14" customFormat="1">
      <c r="B581" s="233"/>
      <c r="C581" s="234"/>
      <c r="D581" s="202" t="s">
        <v>156</v>
      </c>
      <c r="E581" s="235" t="s">
        <v>21</v>
      </c>
      <c r="F581" s="236" t="s">
        <v>164</v>
      </c>
      <c r="G581" s="234"/>
      <c r="H581" s="237">
        <v>27.152999999999999</v>
      </c>
      <c r="I581" s="238"/>
      <c r="J581" s="234"/>
      <c r="K581" s="234"/>
      <c r="L581" s="239"/>
      <c r="M581" s="240"/>
      <c r="N581" s="241"/>
      <c r="O581" s="241"/>
      <c r="P581" s="241"/>
      <c r="Q581" s="241"/>
      <c r="R581" s="241"/>
      <c r="S581" s="241"/>
      <c r="T581" s="242"/>
      <c r="AT581" s="243" t="s">
        <v>156</v>
      </c>
      <c r="AU581" s="243" t="s">
        <v>83</v>
      </c>
      <c r="AV581" s="14" t="s">
        <v>148</v>
      </c>
      <c r="AW581" s="14" t="s">
        <v>36</v>
      </c>
      <c r="AX581" s="14" t="s">
        <v>81</v>
      </c>
      <c r="AY581" s="243" t="s">
        <v>140</v>
      </c>
    </row>
    <row r="582" spans="2:65" s="1" customFormat="1" ht="38.25" customHeight="1">
      <c r="B582" s="41"/>
      <c r="C582" s="188" t="s">
        <v>911</v>
      </c>
      <c r="D582" s="188" t="s">
        <v>143</v>
      </c>
      <c r="E582" s="189" t="s">
        <v>912</v>
      </c>
      <c r="F582" s="190" t="s">
        <v>913</v>
      </c>
      <c r="G582" s="191" t="s">
        <v>215</v>
      </c>
      <c r="H582" s="192">
        <v>3.8</v>
      </c>
      <c r="I582" s="193"/>
      <c r="J582" s="194">
        <f>ROUND(I582*H582,2)</f>
        <v>0</v>
      </c>
      <c r="K582" s="190" t="s">
        <v>147</v>
      </c>
      <c r="L582" s="61"/>
      <c r="M582" s="195" t="s">
        <v>21</v>
      </c>
      <c r="N582" s="196" t="s">
        <v>44</v>
      </c>
      <c r="O582" s="42"/>
      <c r="P582" s="197">
        <f>O582*H582</f>
        <v>0</v>
      </c>
      <c r="Q582" s="197">
        <v>4.5455000000000001E-3</v>
      </c>
      <c r="R582" s="197">
        <f>Q582*H582</f>
        <v>1.7272900000000001E-2</v>
      </c>
      <c r="S582" s="197">
        <v>0</v>
      </c>
      <c r="T582" s="198">
        <f>S582*H582</f>
        <v>0</v>
      </c>
      <c r="AR582" s="24" t="s">
        <v>252</v>
      </c>
      <c r="AT582" s="24" t="s">
        <v>143</v>
      </c>
      <c r="AU582" s="24" t="s">
        <v>83</v>
      </c>
      <c r="AY582" s="24" t="s">
        <v>140</v>
      </c>
      <c r="BE582" s="199">
        <f>IF(N582="základní",J582,0)</f>
        <v>0</v>
      </c>
      <c r="BF582" s="199">
        <f>IF(N582="snížená",J582,0)</f>
        <v>0</v>
      </c>
      <c r="BG582" s="199">
        <f>IF(N582="zákl. přenesená",J582,0)</f>
        <v>0</v>
      </c>
      <c r="BH582" s="199">
        <f>IF(N582="sníž. přenesená",J582,0)</f>
        <v>0</v>
      </c>
      <c r="BI582" s="199">
        <f>IF(N582="nulová",J582,0)</f>
        <v>0</v>
      </c>
      <c r="BJ582" s="24" t="s">
        <v>81</v>
      </c>
      <c r="BK582" s="199">
        <f>ROUND(I582*H582,2)</f>
        <v>0</v>
      </c>
      <c r="BL582" s="24" t="s">
        <v>252</v>
      </c>
      <c r="BM582" s="24" t="s">
        <v>914</v>
      </c>
    </row>
    <row r="583" spans="2:65" s="11" customFormat="1">
      <c r="B583" s="200"/>
      <c r="C583" s="201"/>
      <c r="D583" s="202" t="s">
        <v>156</v>
      </c>
      <c r="E583" s="203" t="s">
        <v>21</v>
      </c>
      <c r="F583" s="204" t="s">
        <v>161</v>
      </c>
      <c r="G583" s="201"/>
      <c r="H583" s="203" t="s">
        <v>21</v>
      </c>
      <c r="I583" s="205"/>
      <c r="J583" s="201"/>
      <c r="K583" s="201"/>
      <c r="L583" s="206"/>
      <c r="M583" s="207"/>
      <c r="N583" s="208"/>
      <c r="O583" s="208"/>
      <c r="P583" s="208"/>
      <c r="Q583" s="208"/>
      <c r="R583" s="208"/>
      <c r="S583" s="208"/>
      <c r="T583" s="209"/>
      <c r="AT583" s="210" t="s">
        <v>156</v>
      </c>
      <c r="AU583" s="210" t="s">
        <v>83</v>
      </c>
      <c r="AV583" s="11" t="s">
        <v>81</v>
      </c>
      <c r="AW583" s="11" t="s">
        <v>36</v>
      </c>
      <c r="AX583" s="11" t="s">
        <v>73</v>
      </c>
      <c r="AY583" s="210" t="s">
        <v>140</v>
      </c>
    </row>
    <row r="584" spans="2:65" s="12" customFormat="1">
      <c r="B584" s="211"/>
      <c r="C584" s="212"/>
      <c r="D584" s="202" t="s">
        <v>156</v>
      </c>
      <c r="E584" s="213" t="s">
        <v>21</v>
      </c>
      <c r="F584" s="214" t="s">
        <v>915</v>
      </c>
      <c r="G584" s="212"/>
      <c r="H584" s="215">
        <v>3.8</v>
      </c>
      <c r="I584" s="216"/>
      <c r="J584" s="212"/>
      <c r="K584" s="212"/>
      <c r="L584" s="217"/>
      <c r="M584" s="218"/>
      <c r="N584" s="219"/>
      <c r="O584" s="219"/>
      <c r="P584" s="219"/>
      <c r="Q584" s="219"/>
      <c r="R584" s="219"/>
      <c r="S584" s="219"/>
      <c r="T584" s="220"/>
      <c r="AT584" s="221" t="s">
        <v>156</v>
      </c>
      <c r="AU584" s="221" t="s">
        <v>83</v>
      </c>
      <c r="AV584" s="12" t="s">
        <v>83</v>
      </c>
      <c r="AW584" s="12" t="s">
        <v>36</v>
      </c>
      <c r="AX584" s="12" t="s">
        <v>73</v>
      </c>
      <c r="AY584" s="221" t="s">
        <v>140</v>
      </c>
    </row>
    <row r="585" spans="2:65" s="14" customFormat="1">
      <c r="B585" s="233"/>
      <c r="C585" s="234"/>
      <c r="D585" s="202" t="s">
        <v>156</v>
      </c>
      <c r="E585" s="235" t="s">
        <v>21</v>
      </c>
      <c r="F585" s="236" t="s">
        <v>164</v>
      </c>
      <c r="G585" s="234"/>
      <c r="H585" s="237">
        <v>3.8</v>
      </c>
      <c r="I585" s="238"/>
      <c r="J585" s="234"/>
      <c r="K585" s="234"/>
      <c r="L585" s="239"/>
      <c r="M585" s="240"/>
      <c r="N585" s="241"/>
      <c r="O585" s="241"/>
      <c r="P585" s="241"/>
      <c r="Q585" s="241"/>
      <c r="R585" s="241"/>
      <c r="S585" s="241"/>
      <c r="T585" s="242"/>
      <c r="AT585" s="243" t="s">
        <v>156</v>
      </c>
      <c r="AU585" s="243" t="s">
        <v>83</v>
      </c>
      <c r="AV585" s="14" t="s">
        <v>148</v>
      </c>
      <c r="AW585" s="14" t="s">
        <v>36</v>
      </c>
      <c r="AX585" s="14" t="s">
        <v>81</v>
      </c>
      <c r="AY585" s="243" t="s">
        <v>140</v>
      </c>
    </row>
    <row r="586" spans="2:65" s="1" customFormat="1" ht="38.25" customHeight="1">
      <c r="B586" s="41"/>
      <c r="C586" s="188" t="s">
        <v>916</v>
      </c>
      <c r="D586" s="188" t="s">
        <v>143</v>
      </c>
      <c r="E586" s="189" t="s">
        <v>917</v>
      </c>
      <c r="F586" s="190" t="s">
        <v>918</v>
      </c>
      <c r="G586" s="191" t="s">
        <v>215</v>
      </c>
      <c r="H586" s="192">
        <v>13.6</v>
      </c>
      <c r="I586" s="193"/>
      <c r="J586" s="194">
        <f>ROUND(I586*H586,2)</f>
        <v>0</v>
      </c>
      <c r="K586" s="190" t="s">
        <v>147</v>
      </c>
      <c r="L586" s="61"/>
      <c r="M586" s="195" t="s">
        <v>21</v>
      </c>
      <c r="N586" s="196" t="s">
        <v>44</v>
      </c>
      <c r="O586" s="42"/>
      <c r="P586" s="197">
        <f>O586*H586</f>
        <v>0</v>
      </c>
      <c r="Q586" s="197">
        <v>6.6959999999999997E-3</v>
      </c>
      <c r="R586" s="197">
        <f>Q586*H586</f>
        <v>9.1065599999999997E-2</v>
      </c>
      <c r="S586" s="197">
        <v>0</v>
      </c>
      <c r="T586" s="198">
        <f>S586*H586</f>
        <v>0</v>
      </c>
      <c r="AR586" s="24" t="s">
        <v>252</v>
      </c>
      <c r="AT586" s="24" t="s">
        <v>143</v>
      </c>
      <c r="AU586" s="24" t="s">
        <v>83</v>
      </c>
      <c r="AY586" s="24" t="s">
        <v>140</v>
      </c>
      <c r="BE586" s="199">
        <f>IF(N586="základní",J586,0)</f>
        <v>0</v>
      </c>
      <c r="BF586" s="199">
        <f>IF(N586="snížená",J586,0)</f>
        <v>0</v>
      </c>
      <c r="BG586" s="199">
        <f>IF(N586="zákl. přenesená",J586,0)</f>
        <v>0</v>
      </c>
      <c r="BH586" s="199">
        <f>IF(N586="sníž. přenesená",J586,0)</f>
        <v>0</v>
      </c>
      <c r="BI586" s="199">
        <f>IF(N586="nulová",J586,0)</f>
        <v>0</v>
      </c>
      <c r="BJ586" s="24" t="s">
        <v>81</v>
      </c>
      <c r="BK586" s="199">
        <f>ROUND(I586*H586,2)</f>
        <v>0</v>
      </c>
      <c r="BL586" s="24" t="s">
        <v>252</v>
      </c>
      <c r="BM586" s="24" t="s">
        <v>919</v>
      </c>
    </row>
    <row r="587" spans="2:65" s="12" customFormat="1">
      <c r="B587" s="211"/>
      <c r="C587" s="212"/>
      <c r="D587" s="202" t="s">
        <v>156</v>
      </c>
      <c r="E587" s="213" t="s">
        <v>21</v>
      </c>
      <c r="F587" s="214" t="s">
        <v>920</v>
      </c>
      <c r="G587" s="212"/>
      <c r="H587" s="215">
        <v>13.6</v>
      </c>
      <c r="I587" s="216"/>
      <c r="J587" s="212"/>
      <c r="K587" s="212"/>
      <c r="L587" s="217"/>
      <c r="M587" s="218"/>
      <c r="N587" s="219"/>
      <c r="O587" s="219"/>
      <c r="P587" s="219"/>
      <c r="Q587" s="219"/>
      <c r="R587" s="219"/>
      <c r="S587" s="219"/>
      <c r="T587" s="220"/>
      <c r="AT587" s="221" t="s">
        <v>156</v>
      </c>
      <c r="AU587" s="221" t="s">
        <v>83</v>
      </c>
      <c r="AV587" s="12" t="s">
        <v>83</v>
      </c>
      <c r="AW587" s="12" t="s">
        <v>36</v>
      </c>
      <c r="AX587" s="12" t="s">
        <v>73</v>
      </c>
      <c r="AY587" s="221" t="s">
        <v>140</v>
      </c>
    </row>
    <row r="588" spans="2:65" s="14" customFormat="1">
      <c r="B588" s="233"/>
      <c r="C588" s="234"/>
      <c r="D588" s="202" t="s">
        <v>156</v>
      </c>
      <c r="E588" s="235" t="s">
        <v>21</v>
      </c>
      <c r="F588" s="236" t="s">
        <v>164</v>
      </c>
      <c r="G588" s="234"/>
      <c r="H588" s="237">
        <v>13.6</v>
      </c>
      <c r="I588" s="238"/>
      <c r="J588" s="234"/>
      <c r="K588" s="234"/>
      <c r="L588" s="239"/>
      <c r="M588" s="240"/>
      <c r="N588" s="241"/>
      <c r="O588" s="241"/>
      <c r="P588" s="241"/>
      <c r="Q588" s="241"/>
      <c r="R588" s="241"/>
      <c r="S588" s="241"/>
      <c r="T588" s="242"/>
      <c r="AT588" s="243" t="s">
        <v>156</v>
      </c>
      <c r="AU588" s="243" t="s">
        <v>83</v>
      </c>
      <c r="AV588" s="14" t="s">
        <v>148</v>
      </c>
      <c r="AW588" s="14" t="s">
        <v>36</v>
      </c>
      <c r="AX588" s="14" t="s">
        <v>81</v>
      </c>
      <c r="AY588" s="243" t="s">
        <v>140</v>
      </c>
    </row>
    <row r="589" spans="2:65" s="1" customFormat="1" ht="25.5" customHeight="1">
      <c r="B589" s="41"/>
      <c r="C589" s="188" t="s">
        <v>921</v>
      </c>
      <c r="D589" s="188" t="s">
        <v>143</v>
      </c>
      <c r="E589" s="189" t="s">
        <v>922</v>
      </c>
      <c r="F589" s="190" t="s">
        <v>923</v>
      </c>
      <c r="G589" s="191" t="s">
        <v>146</v>
      </c>
      <c r="H589" s="192">
        <v>4</v>
      </c>
      <c r="I589" s="193"/>
      <c r="J589" s="194">
        <f>ROUND(I589*H589,2)</f>
        <v>0</v>
      </c>
      <c r="K589" s="190" t="s">
        <v>21</v>
      </c>
      <c r="L589" s="61"/>
      <c r="M589" s="195" t="s">
        <v>21</v>
      </c>
      <c r="N589" s="196" t="s">
        <v>44</v>
      </c>
      <c r="O589" s="42"/>
      <c r="P589" s="197">
        <f>O589*H589</f>
        <v>0</v>
      </c>
      <c r="Q589" s="197">
        <v>0</v>
      </c>
      <c r="R589" s="197">
        <f>Q589*H589</f>
        <v>0</v>
      </c>
      <c r="S589" s="197">
        <v>0</v>
      </c>
      <c r="T589" s="198">
        <f>S589*H589</f>
        <v>0</v>
      </c>
      <c r="AR589" s="24" t="s">
        <v>252</v>
      </c>
      <c r="AT589" s="24" t="s">
        <v>143</v>
      </c>
      <c r="AU589" s="24" t="s">
        <v>83</v>
      </c>
      <c r="AY589" s="24" t="s">
        <v>140</v>
      </c>
      <c r="BE589" s="199">
        <f>IF(N589="základní",J589,0)</f>
        <v>0</v>
      </c>
      <c r="BF589" s="199">
        <f>IF(N589="snížená",J589,0)</f>
        <v>0</v>
      </c>
      <c r="BG589" s="199">
        <f>IF(N589="zákl. přenesená",J589,0)</f>
        <v>0</v>
      </c>
      <c r="BH589" s="199">
        <f>IF(N589="sníž. přenesená",J589,0)</f>
        <v>0</v>
      </c>
      <c r="BI589" s="199">
        <f>IF(N589="nulová",J589,0)</f>
        <v>0</v>
      </c>
      <c r="BJ589" s="24" t="s">
        <v>81</v>
      </c>
      <c r="BK589" s="199">
        <f>ROUND(I589*H589,2)</f>
        <v>0</v>
      </c>
      <c r="BL589" s="24" t="s">
        <v>252</v>
      </c>
      <c r="BM589" s="24" t="s">
        <v>924</v>
      </c>
    </row>
    <row r="590" spans="2:65" s="12" customFormat="1">
      <c r="B590" s="211"/>
      <c r="C590" s="212"/>
      <c r="D590" s="202" t="s">
        <v>156</v>
      </c>
      <c r="E590" s="213" t="s">
        <v>21</v>
      </c>
      <c r="F590" s="214" t="s">
        <v>148</v>
      </c>
      <c r="G590" s="212"/>
      <c r="H590" s="215">
        <v>4</v>
      </c>
      <c r="I590" s="216"/>
      <c r="J590" s="212"/>
      <c r="K590" s="212"/>
      <c r="L590" s="217"/>
      <c r="M590" s="218"/>
      <c r="N590" s="219"/>
      <c r="O590" s="219"/>
      <c r="P590" s="219"/>
      <c r="Q590" s="219"/>
      <c r="R590" s="219"/>
      <c r="S590" s="219"/>
      <c r="T590" s="220"/>
      <c r="AT590" s="221" t="s">
        <v>156</v>
      </c>
      <c r="AU590" s="221" t="s">
        <v>83</v>
      </c>
      <c r="AV590" s="12" t="s">
        <v>83</v>
      </c>
      <c r="AW590" s="12" t="s">
        <v>36</v>
      </c>
      <c r="AX590" s="12" t="s">
        <v>73</v>
      </c>
      <c r="AY590" s="221" t="s">
        <v>140</v>
      </c>
    </row>
    <row r="591" spans="2:65" s="14" customFormat="1">
      <c r="B591" s="233"/>
      <c r="C591" s="234"/>
      <c r="D591" s="202" t="s">
        <v>156</v>
      </c>
      <c r="E591" s="235" t="s">
        <v>21</v>
      </c>
      <c r="F591" s="236" t="s">
        <v>164</v>
      </c>
      <c r="G591" s="234"/>
      <c r="H591" s="237">
        <v>4</v>
      </c>
      <c r="I591" s="238"/>
      <c r="J591" s="234"/>
      <c r="K591" s="234"/>
      <c r="L591" s="239"/>
      <c r="M591" s="240"/>
      <c r="N591" s="241"/>
      <c r="O591" s="241"/>
      <c r="P591" s="241"/>
      <c r="Q591" s="241"/>
      <c r="R591" s="241"/>
      <c r="S591" s="241"/>
      <c r="T591" s="242"/>
      <c r="AT591" s="243" t="s">
        <v>156</v>
      </c>
      <c r="AU591" s="243" t="s">
        <v>83</v>
      </c>
      <c r="AV591" s="14" t="s">
        <v>148</v>
      </c>
      <c r="AW591" s="14" t="s">
        <v>36</v>
      </c>
      <c r="AX591" s="14" t="s">
        <v>81</v>
      </c>
      <c r="AY591" s="243" t="s">
        <v>140</v>
      </c>
    </row>
    <row r="592" spans="2:65" s="1" customFormat="1" ht="51" customHeight="1">
      <c r="B592" s="41"/>
      <c r="C592" s="188" t="s">
        <v>925</v>
      </c>
      <c r="D592" s="188" t="s">
        <v>143</v>
      </c>
      <c r="E592" s="189" t="s">
        <v>926</v>
      </c>
      <c r="F592" s="190" t="s">
        <v>927</v>
      </c>
      <c r="G592" s="191" t="s">
        <v>300</v>
      </c>
      <c r="H592" s="192">
        <v>1.9510000000000001</v>
      </c>
      <c r="I592" s="193"/>
      <c r="J592" s="194">
        <f>ROUND(I592*H592,2)</f>
        <v>0</v>
      </c>
      <c r="K592" s="190" t="s">
        <v>147</v>
      </c>
      <c r="L592" s="61"/>
      <c r="M592" s="195" t="s">
        <v>21</v>
      </c>
      <c r="N592" s="196" t="s">
        <v>44</v>
      </c>
      <c r="O592" s="42"/>
      <c r="P592" s="197">
        <f>O592*H592</f>
        <v>0</v>
      </c>
      <c r="Q592" s="197">
        <v>0</v>
      </c>
      <c r="R592" s="197">
        <f>Q592*H592</f>
        <v>0</v>
      </c>
      <c r="S592" s="197">
        <v>0</v>
      </c>
      <c r="T592" s="198">
        <f>S592*H592</f>
        <v>0</v>
      </c>
      <c r="AR592" s="24" t="s">
        <v>252</v>
      </c>
      <c r="AT592" s="24" t="s">
        <v>143</v>
      </c>
      <c r="AU592" s="24" t="s">
        <v>83</v>
      </c>
      <c r="AY592" s="24" t="s">
        <v>140</v>
      </c>
      <c r="BE592" s="199">
        <f>IF(N592="základní",J592,0)</f>
        <v>0</v>
      </c>
      <c r="BF592" s="199">
        <f>IF(N592="snížená",J592,0)</f>
        <v>0</v>
      </c>
      <c r="BG592" s="199">
        <f>IF(N592="zákl. přenesená",J592,0)</f>
        <v>0</v>
      </c>
      <c r="BH592" s="199">
        <f>IF(N592="sníž. přenesená",J592,0)</f>
        <v>0</v>
      </c>
      <c r="BI592" s="199">
        <f>IF(N592="nulová",J592,0)</f>
        <v>0</v>
      </c>
      <c r="BJ592" s="24" t="s">
        <v>81</v>
      </c>
      <c r="BK592" s="199">
        <f>ROUND(I592*H592,2)</f>
        <v>0</v>
      </c>
      <c r="BL592" s="24" t="s">
        <v>252</v>
      </c>
      <c r="BM592" s="24" t="s">
        <v>928</v>
      </c>
    </row>
    <row r="593" spans="2:65" s="10" customFormat="1" ht="29.85" customHeight="1">
      <c r="B593" s="172"/>
      <c r="C593" s="173"/>
      <c r="D593" s="174" t="s">
        <v>72</v>
      </c>
      <c r="E593" s="186" t="s">
        <v>929</v>
      </c>
      <c r="F593" s="186" t="s">
        <v>930</v>
      </c>
      <c r="G593" s="173"/>
      <c r="H593" s="173"/>
      <c r="I593" s="176"/>
      <c r="J593" s="187">
        <f>BK593</f>
        <v>0</v>
      </c>
      <c r="K593" s="173"/>
      <c r="L593" s="178"/>
      <c r="M593" s="179"/>
      <c r="N593" s="180"/>
      <c r="O593" s="180"/>
      <c r="P593" s="181">
        <f>SUM(P594:P633)</f>
        <v>0</v>
      </c>
      <c r="Q593" s="180"/>
      <c r="R593" s="181">
        <f>SUM(R594:R633)</f>
        <v>1.056E-2</v>
      </c>
      <c r="S593" s="180"/>
      <c r="T593" s="182">
        <f>SUM(T594:T633)</f>
        <v>4.2977375999999996</v>
      </c>
      <c r="AR593" s="183" t="s">
        <v>83</v>
      </c>
      <c r="AT593" s="184" t="s">
        <v>72</v>
      </c>
      <c r="AU593" s="184" t="s">
        <v>81</v>
      </c>
      <c r="AY593" s="183" t="s">
        <v>140</v>
      </c>
      <c r="BK593" s="185">
        <f>SUM(BK594:BK633)</f>
        <v>0</v>
      </c>
    </row>
    <row r="594" spans="2:65" s="1" customFormat="1" ht="16.5" customHeight="1">
      <c r="B594" s="41"/>
      <c r="C594" s="188" t="s">
        <v>931</v>
      </c>
      <c r="D594" s="188" t="s">
        <v>143</v>
      </c>
      <c r="E594" s="189" t="s">
        <v>932</v>
      </c>
      <c r="F594" s="190" t="s">
        <v>933</v>
      </c>
      <c r="G594" s="191" t="s">
        <v>154</v>
      </c>
      <c r="H594" s="192">
        <v>74.052999999999997</v>
      </c>
      <c r="I594" s="193"/>
      <c r="J594" s="194">
        <f>ROUND(I594*H594,2)</f>
        <v>0</v>
      </c>
      <c r="K594" s="190" t="s">
        <v>147</v>
      </c>
      <c r="L594" s="61"/>
      <c r="M594" s="195" t="s">
        <v>21</v>
      </c>
      <c r="N594" s="196" t="s">
        <v>44</v>
      </c>
      <c r="O594" s="42"/>
      <c r="P594" s="197">
        <f>O594*H594</f>
        <v>0</v>
      </c>
      <c r="Q594" s="197">
        <v>0</v>
      </c>
      <c r="R594" s="197">
        <f>Q594*H594</f>
        <v>0</v>
      </c>
      <c r="S594" s="197">
        <v>2.4649999999999998E-2</v>
      </c>
      <c r="T594" s="198">
        <f>S594*H594</f>
        <v>1.8254064499999998</v>
      </c>
      <c r="AR594" s="24" t="s">
        <v>252</v>
      </c>
      <c r="AT594" s="24" t="s">
        <v>143</v>
      </c>
      <c r="AU594" s="24" t="s">
        <v>83</v>
      </c>
      <c r="AY594" s="24" t="s">
        <v>140</v>
      </c>
      <c r="BE594" s="199">
        <f>IF(N594="základní",J594,0)</f>
        <v>0</v>
      </c>
      <c r="BF594" s="199">
        <f>IF(N594="snížená",J594,0)</f>
        <v>0</v>
      </c>
      <c r="BG594" s="199">
        <f>IF(N594="zákl. přenesená",J594,0)</f>
        <v>0</v>
      </c>
      <c r="BH594" s="199">
        <f>IF(N594="sníž. přenesená",J594,0)</f>
        <v>0</v>
      </c>
      <c r="BI594" s="199">
        <f>IF(N594="nulová",J594,0)</f>
        <v>0</v>
      </c>
      <c r="BJ594" s="24" t="s">
        <v>81</v>
      </c>
      <c r="BK594" s="199">
        <f>ROUND(I594*H594,2)</f>
        <v>0</v>
      </c>
      <c r="BL594" s="24" t="s">
        <v>252</v>
      </c>
      <c r="BM594" s="24" t="s">
        <v>934</v>
      </c>
    </row>
    <row r="595" spans="2:65" s="11" customFormat="1">
      <c r="B595" s="200"/>
      <c r="C595" s="201"/>
      <c r="D595" s="202" t="s">
        <v>156</v>
      </c>
      <c r="E595" s="203" t="s">
        <v>21</v>
      </c>
      <c r="F595" s="204" t="s">
        <v>157</v>
      </c>
      <c r="G595" s="201"/>
      <c r="H595" s="203" t="s">
        <v>21</v>
      </c>
      <c r="I595" s="205"/>
      <c r="J595" s="201"/>
      <c r="K595" s="201"/>
      <c r="L595" s="206"/>
      <c r="M595" s="207"/>
      <c r="N595" s="208"/>
      <c r="O595" s="208"/>
      <c r="P595" s="208"/>
      <c r="Q595" s="208"/>
      <c r="R595" s="208"/>
      <c r="S595" s="208"/>
      <c r="T595" s="209"/>
      <c r="AT595" s="210" t="s">
        <v>156</v>
      </c>
      <c r="AU595" s="210" t="s">
        <v>83</v>
      </c>
      <c r="AV595" s="11" t="s">
        <v>81</v>
      </c>
      <c r="AW595" s="11" t="s">
        <v>36</v>
      </c>
      <c r="AX595" s="11" t="s">
        <v>73</v>
      </c>
      <c r="AY595" s="210" t="s">
        <v>140</v>
      </c>
    </row>
    <row r="596" spans="2:65" s="12" customFormat="1">
      <c r="B596" s="211"/>
      <c r="C596" s="212"/>
      <c r="D596" s="202" t="s">
        <v>156</v>
      </c>
      <c r="E596" s="213" t="s">
        <v>21</v>
      </c>
      <c r="F596" s="214" t="s">
        <v>935</v>
      </c>
      <c r="G596" s="212"/>
      <c r="H596" s="215">
        <v>4.4000000000000004</v>
      </c>
      <c r="I596" s="216"/>
      <c r="J596" s="212"/>
      <c r="K596" s="212"/>
      <c r="L596" s="217"/>
      <c r="M596" s="218"/>
      <c r="N596" s="219"/>
      <c r="O596" s="219"/>
      <c r="P596" s="219"/>
      <c r="Q596" s="219"/>
      <c r="R596" s="219"/>
      <c r="S596" s="219"/>
      <c r="T596" s="220"/>
      <c r="AT596" s="221" t="s">
        <v>156</v>
      </c>
      <c r="AU596" s="221" t="s">
        <v>83</v>
      </c>
      <c r="AV596" s="12" t="s">
        <v>83</v>
      </c>
      <c r="AW596" s="12" t="s">
        <v>36</v>
      </c>
      <c r="AX596" s="12" t="s">
        <v>73</v>
      </c>
      <c r="AY596" s="221" t="s">
        <v>140</v>
      </c>
    </row>
    <row r="597" spans="2:65" s="12" customFormat="1">
      <c r="B597" s="211"/>
      <c r="C597" s="212"/>
      <c r="D597" s="202" t="s">
        <v>156</v>
      </c>
      <c r="E597" s="213" t="s">
        <v>21</v>
      </c>
      <c r="F597" s="214" t="s">
        <v>936</v>
      </c>
      <c r="G597" s="212"/>
      <c r="H597" s="215">
        <v>-0.64</v>
      </c>
      <c r="I597" s="216"/>
      <c r="J597" s="212"/>
      <c r="K597" s="212"/>
      <c r="L597" s="217"/>
      <c r="M597" s="218"/>
      <c r="N597" s="219"/>
      <c r="O597" s="219"/>
      <c r="P597" s="219"/>
      <c r="Q597" s="219"/>
      <c r="R597" s="219"/>
      <c r="S597" s="219"/>
      <c r="T597" s="220"/>
      <c r="AT597" s="221" t="s">
        <v>156</v>
      </c>
      <c r="AU597" s="221" t="s">
        <v>83</v>
      </c>
      <c r="AV597" s="12" t="s">
        <v>83</v>
      </c>
      <c r="AW597" s="12" t="s">
        <v>36</v>
      </c>
      <c r="AX597" s="12" t="s">
        <v>73</v>
      </c>
      <c r="AY597" s="221" t="s">
        <v>140</v>
      </c>
    </row>
    <row r="598" spans="2:65" s="12" customFormat="1">
      <c r="B598" s="211"/>
      <c r="C598" s="212"/>
      <c r="D598" s="202" t="s">
        <v>156</v>
      </c>
      <c r="E598" s="213" t="s">
        <v>21</v>
      </c>
      <c r="F598" s="214" t="s">
        <v>937</v>
      </c>
      <c r="G598" s="212"/>
      <c r="H598" s="215">
        <v>3.6960000000000002</v>
      </c>
      <c r="I598" s="216"/>
      <c r="J598" s="212"/>
      <c r="K598" s="212"/>
      <c r="L598" s="217"/>
      <c r="M598" s="218"/>
      <c r="N598" s="219"/>
      <c r="O598" s="219"/>
      <c r="P598" s="219"/>
      <c r="Q598" s="219"/>
      <c r="R598" s="219"/>
      <c r="S598" s="219"/>
      <c r="T598" s="220"/>
      <c r="AT598" s="221" t="s">
        <v>156</v>
      </c>
      <c r="AU598" s="221" t="s">
        <v>83</v>
      </c>
      <c r="AV598" s="12" t="s">
        <v>83</v>
      </c>
      <c r="AW598" s="12" t="s">
        <v>36</v>
      </c>
      <c r="AX598" s="12" t="s">
        <v>73</v>
      </c>
      <c r="AY598" s="221" t="s">
        <v>140</v>
      </c>
    </row>
    <row r="599" spans="2:65" s="12" customFormat="1">
      <c r="B599" s="211"/>
      <c r="C599" s="212"/>
      <c r="D599" s="202" t="s">
        <v>156</v>
      </c>
      <c r="E599" s="213" t="s">
        <v>21</v>
      </c>
      <c r="F599" s="214" t="s">
        <v>938</v>
      </c>
      <c r="G599" s="212"/>
      <c r="H599" s="215">
        <v>2.8319999999999999</v>
      </c>
      <c r="I599" s="216"/>
      <c r="J599" s="212"/>
      <c r="K599" s="212"/>
      <c r="L599" s="217"/>
      <c r="M599" s="218"/>
      <c r="N599" s="219"/>
      <c r="O599" s="219"/>
      <c r="P599" s="219"/>
      <c r="Q599" s="219"/>
      <c r="R599" s="219"/>
      <c r="S599" s="219"/>
      <c r="T599" s="220"/>
      <c r="AT599" s="221" t="s">
        <v>156</v>
      </c>
      <c r="AU599" s="221" t="s">
        <v>83</v>
      </c>
      <c r="AV599" s="12" t="s">
        <v>83</v>
      </c>
      <c r="AW599" s="12" t="s">
        <v>36</v>
      </c>
      <c r="AX599" s="12" t="s">
        <v>73</v>
      </c>
      <c r="AY599" s="221" t="s">
        <v>140</v>
      </c>
    </row>
    <row r="600" spans="2:65" s="12" customFormat="1">
      <c r="B600" s="211"/>
      <c r="C600" s="212"/>
      <c r="D600" s="202" t="s">
        <v>156</v>
      </c>
      <c r="E600" s="213" t="s">
        <v>21</v>
      </c>
      <c r="F600" s="214" t="s">
        <v>939</v>
      </c>
      <c r="G600" s="212"/>
      <c r="H600" s="215">
        <v>-0.6</v>
      </c>
      <c r="I600" s="216"/>
      <c r="J600" s="212"/>
      <c r="K600" s="212"/>
      <c r="L600" s="217"/>
      <c r="M600" s="218"/>
      <c r="N600" s="219"/>
      <c r="O600" s="219"/>
      <c r="P600" s="219"/>
      <c r="Q600" s="219"/>
      <c r="R600" s="219"/>
      <c r="S600" s="219"/>
      <c r="T600" s="220"/>
      <c r="AT600" s="221" t="s">
        <v>156</v>
      </c>
      <c r="AU600" s="221" t="s">
        <v>83</v>
      </c>
      <c r="AV600" s="12" t="s">
        <v>83</v>
      </c>
      <c r="AW600" s="12" t="s">
        <v>36</v>
      </c>
      <c r="AX600" s="12" t="s">
        <v>73</v>
      </c>
      <c r="AY600" s="221" t="s">
        <v>140</v>
      </c>
    </row>
    <row r="601" spans="2:65" s="13" customFormat="1">
      <c r="B601" s="222"/>
      <c r="C601" s="223"/>
      <c r="D601" s="202" t="s">
        <v>156</v>
      </c>
      <c r="E601" s="224" t="s">
        <v>21</v>
      </c>
      <c r="F601" s="225" t="s">
        <v>160</v>
      </c>
      <c r="G601" s="223"/>
      <c r="H601" s="226">
        <v>9.6880000000000006</v>
      </c>
      <c r="I601" s="227"/>
      <c r="J601" s="223"/>
      <c r="K601" s="223"/>
      <c r="L601" s="228"/>
      <c r="M601" s="229"/>
      <c r="N601" s="230"/>
      <c r="O601" s="230"/>
      <c r="P601" s="230"/>
      <c r="Q601" s="230"/>
      <c r="R601" s="230"/>
      <c r="S601" s="230"/>
      <c r="T601" s="231"/>
      <c r="AT601" s="232" t="s">
        <v>156</v>
      </c>
      <c r="AU601" s="232" t="s">
        <v>83</v>
      </c>
      <c r="AV601" s="13" t="s">
        <v>141</v>
      </c>
      <c r="AW601" s="13" t="s">
        <v>36</v>
      </c>
      <c r="AX601" s="13" t="s">
        <v>73</v>
      </c>
      <c r="AY601" s="232" t="s">
        <v>140</v>
      </c>
    </row>
    <row r="602" spans="2:65" s="11" customFormat="1">
      <c r="B602" s="200"/>
      <c r="C602" s="201"/>
      <c r="D602" s="202" t="s">
        <v>156</v>
      </c>
      <c r="E602" s="203" t="s">
        <v>21</v>
      </c>
      <c r="F602" s="204" t="s">
        <v>161</v>
      </c>
      <c r="G602" s="201"/>
      <c r="H602" s="203" t="s">
        <v>21</v>
      </c>
      <c r="I602" s="205"/>
      <c r="J602" s="201"/>
      <c r="K602" s="201"/>
      <c r="L602" s="206"/>
      <c r="M602" s="207"/>
      <c r="N602" s="208"/>
      <c r="O602" s="208"/>
      <c r="P602" s="208"/>
      <c r="Q602" s="208"/>
      <c r="R602" s="208"/>
      <c r="S602" s="208"/>
      <c r="T602" s="209"/>
      <c r="AT602" s="210" t="s">
        <v>156</v>
      </c>
      <c r="AU602" s="210" t="s">
        <v>83</v>
      </c>
      <c r="AV602" s="11" t="s">
        <v>81</v>
      </c>
      <c r="AW602" s="11" t="s">
        <v>36</v>
      </c>
      <c r="AX602" s="11" t="s">
        <v>73</v>
      </c>
      <c r="AY602" s="210" t="s">
        <v>140</v>
      </c>
    </row>
    <row r="603" spans="2:65" s="12" customFormat="1">
      <c r="B603" s="211"/>
      <c r="C603" s="212"/>
      <c r="D603" s="202" t="s">
        <v>156</v>
      </c>
      <c r="E603" s="213" t="s">
        <v>21</v>
      </c>
      <c r="F603" s="214" t="s">
        <v>940</v>
      </c>
      <c r="G603" s="212"/>
      <c r="H603" s="215">
        <v>27.260999999999999</v>
      </c>
      <c r="I603" s="216"/>
      <c r="J603" s="212"/>
      <c r="K603" s="212"/>
      <c r="L603" s="217"/>
      <c r="M603" s="218"/>
      <c r="N603" s="219"/>
      <c r="O603" s="219"/>
      <c r="P603" s="219"/>
      <c r="Q603" s="219"/>
      <c r="R603" s="219"/>
      <c r="S603" s="219"/>
      <c r="T603" s="220"/>
      <c r="AT603" s="221" t="s">
        <v>156</v>
      </c>
      <c r="AU603" s="221" t="s">
        <v>83</v>
      </c>
      <c r="AV603" s="12" t="s">
        <v>83</v>
      </c>
      <c r="AW603" s="12" t="s">
        <v>36</v>
      </c>
      <c r="AX603" s="12" t="s">
        <v>73</v>
      </c>
      <c r="AY603" s="221" t="s">
        <v>140</v>
      </c>
    </row>
    <row r="604" spans="2:65" s="12" customFormat="1">
      <c r="B604" s="211"/>
      <c r="C604" s="212"/>
      <c r="D604" s="202" t="s">
        <v>156</v>
      </c>
      <c r="E604" s="213" t="s">
        <v>21</v>
      </c>
      <c r="F604" s="214" t="s">
        <v>941</v>
      </c>
      <c r="G604" s="212"/>
      <c r="H604" s="215">
        <v>41.183999999999997</v>
      </c>
      <c r="I604" s="216"/>
      <c r="J604" s="212"/>
      <c r="K604" s="212"/>
      <c r="L604" s="217"/>
      <c r="M604" s="218"/>
      <c r="N604" s="219"/>
      <c r="O604" s="219"/>
      <c r="P604" s="219"/>
      <c r="Q604" s="219"/>
      <c r="R604" s="219"/>
      <c r="S604" s="219"/>
      <c r="T604" s="220"/>
      <c r="AT604" s="221" t="s">
        <v>156</v>
      </c>
      <c r="AU604" s="221" t="s">
        <v>83</v>
      </c>
      <c r="AV604" s="12" t="s">
        <v>83</v>
      </c>
      <c r="AW604" s="12" t="s">
        <v>36</v>
      </c>
      <c r="AX604" s="12" t="s">
        <v>73</v>
      </c>
      <c r="AY604" s="221" t="s">
        <v>140</v>
      </c>
    </row>
    <row r="605" spans="2:65" s="12" customFormat="1">
      <c r="B605" s="211"/>
      <c r="C605" s="212"/>
      <c r="D605" s="202" t="s">
        <v>156</v>
      </c>
      <c r="E605" s="213" t="s">
        <v>21</v>
      </c>
      <c r="F605" s="214" t="s">
        <v>170</v>
      </c>
      <c r="G605" s="212"/>
      <c r="H605" s="215">
        <v>-4.08</v>
      </c>
      <c r="I605" s="216"/>
      <c r="J605" s="212"/>
      <c r="K605" s="212"/>
      <c r="L605" s="217"/>
      <c r="M605" s="218"/>
      <c r="N605" s="219"/>
      <c r="O605" s="219"/>
      <c r="P605" s="219"/>
      <c r="Q605" s="219"/>
      <c r="R605" s="219"/>
      <c r="S605" s="219"/>
      <c r="T605" s="220"/>
      <c r="AT605" s="221" t="s">
        <v>156</v>
      </c>
      <c r="AU605" s="221" t="s">
        <v>83</v>
      </c>
      <c r="AV605" s="12" t="s">
        <v>83</v>
      </c>
      <c r="AW605" s="12" t="s">
        <v>36</v>
      </c>
      <c r="AX605" s="12" t="s">
        <v>73</v>
      </c>
      <c r="AY605" s="221" t="s">
        <v>140</v>
      </c>
    </row>
    <row r="606" spans="2:65" s="13" customFormat="1">
      <c r="B606" s="222"/>
      <c r="C606" s="223"/>
      <c r="D606" s="202" t="s">
        <v>156</v>
      </c>
      <c r="E606" s="224" t="s">
        <v>21</v>
      </c>
      <c r="F606" s="225" t="s">
        <v>160</v>
      </c>
      <c r="G606" s="223"/>
      <c r="H606" s="226">
        <v>64.364999999999995</v>
      </c>
      <c r="I606" s="227"/>
      <c r="J606" s="223"/>
      <c r="K606" s="223"/>
      <c r="L606" s="228"/>
      <c r="M606" s="229"/>
      <c r="N606" s="230"/>
      <c r="O606" s="230"/>
      <c r="P606" s="230"/>
      <c r="Q606" s="230"/>
      <c r="R606" s="230"/>
      <c r="S606" s="230"/>
      <c r="T606" s="231"/>
      <c r="AT606" s="232" t="s">
        <v>156</v>
      </c>
      <c r="AU606" s="232" t="s">
        <v>83</v>
      </c>
      <c r="AV606" s="13" t="s">
        <v>141</v>
      </c>
      <c r="AW606" s="13" t="s">
        <v>36</v>
      </c>
      <c r="AX606" s="13" t="s">
        <v>73</v>
      </c>
      <c r="AY606" s="232" t="s">
        <v>140</v>
      </c>
    </row>
    <row r="607" spans="2:65" s="14" customFormat="1">
      <c r="B607" s="233"/>
      <c r="C607" s="234"/>
      <c r="D607" s="202" t="s">
        <v>156</v>
      </c>
      <c r="E607" s="235" t="s">
        <v>21</v>
      </c>
      <c r="F607" s="236" t="s">
        <v>164</v>
      </c>
      <c r="G607" s="234"/>
      <c r="H607" s="237">
        <v>74.052999999999997</v>
      </c>
      <c r="I607" s="238"/>
      <c r="J607" s="234"/>
      <c r="K607" s="234"/>
      <c r="L607" s="239"/>
      <c r="M607" s="240"/>
      <c r="N607" s="241"/>
      <c r="O607" s="241"/>
      <c r="P607" s="241"/>
      <c r="Q607" s="241"/>
      <c r="R607" s="241"/>
      <c r="S607" s="241"/>
      <c r="T607" s="242"/>
      <c r="AT607" s="243" t="s">
        <v>156</v>
      </c>
      <c r="AU607" s="243" t="s">
        <v>83</v>
      </c>
      <c r="AV607" s="14" t="s">
        <v>148</v>
      </c>
      <c r="AW607" s="14" t="s">
        <v>36</v>
      </c>
      <c r="AX607" s="14" t="s">
        <v>81</v>
      </c>
      <c r="AY607" s="243" t="s">
        <v>140</v>
      </c>
    </row>
    <row r="608" spans="2:65" s="1" customFormat="1" ht="16.5" customHeight="1">
      <c r="B608" s="41"/>
      <c r="C608" s="188" t="s">
        <v>942</v>
      </c>
      <c r="D608" s="188" t="s">
        <v>143</v>
      </c>
      <c r="E608" s="189" t="s">
        <v>943</v>
      </c>
      <c r="F608" s="190" t="s">
        <v>944</v>
      </c>
      <c r="G608" s="191" t="s">
        <v>154</v>
      </c>
      <c r="H608" s="192">
        <v>64.364999999999995</v>
      </c>
      <c r="I608" s="193"/>
      <c r="J608" s="194">
        <f>ROUND(I608*H608,2)</f>
        <v>0</v>
      </c>
      <c r="K608" s="190" t="s">
        <v>147</v>
      </c>
      <c r="L608" s="61"/>
      <c r="M608" s="195" t="s">
        <v>21</v>
      </c>
      <c r="N608" s="196" t="s">
        <v>44</v>
      </c>
      <c r="O608" s="42"/>
      <c r="P608" s="197">
        <f>O608*H608</f>
        <v>0</v>
      </c>
      <c r="Q608" s="197">
        <v>0</v>
      </c>
      <c r="R608" s="197">
        <f>Q608*H608</f>
        <v>0</v>
      </c>
      <c r="S608" s="197">
        <v>8.0000000000000002E-3</v>
      </c>
      <c r="T608" s="198">
        <f>S608*H608</f>
        <v>0.51491999999999993</v>
      </c>
      <c r="AR608" s="24" t="s">
        <v>252</v>
      </c>
      <c r="AT608" s="24" t="s">
        <v>143</v>
      </c>
      <c r="AU608" s="24" t="s">
        <v>83</v>
      </c>
      <c r="AY608" s="24" t="s">
        <v>140</v>
      </c>
      <c r="BE608" s="199">
        <f>IF(N608="základní",J608,0)</f>
        <v>0</v>
      </c>
      <c r="BF608" s="199">
        <f>IF(N608="snížená",J608,0)</f>
        <v>0</v>
      </c>
      <c r="BG608" s="199">
        <f>IF(N608="zákl. přenesená",J608,0)</f>
        <v>0</v>
      </c>
      <c r="BH608" s="199">
        <f>IF(N608="sníž. přenesená",J608,0)</f>
        <v>0</v>
      </c>
      <c r="BI608" s="199">
        <f>IF(N608="nulová",J608,0)</f>
        <v>0</v>
      </c>
      <c r="BJ608" s="24" t="s">
        <v>81</v>
      </c>
      <c r="BK608" s="199">
        <f>ROUND(I608*H608,2)</f>
        <v>0</v>
      </c>
      <c r="BL608" s="24" t="s">
        <v>252</v>
      </c>
      <c r="BM608" s="24" t="s">
        <v>945</v>
      </c>
    </row>
    <row r="609" spans="2:65" s="11" customFormat="1">
      <c r="B609" s="200"/>
      <c r="C609" s="201"/>
      <c r="D609" s="202" t="s">
        <v>156</v>
      </c>
      <c r="E609" s="203" t="s">
        <v>21</v>
      </c>
      <c r="F609" s="204" t="s">
        <v>161</v>
      </c>
      <c r="G609" s="201"/>
      <c r="H609" s="203" t="s">
        <v>21</v>
      </c>
      <c r="I609" s="205"/>
      <c r="J609" s="201"/>
      <c r="K609" s="201"/>
      <c r="L609" s="206"/>
      <c r="M609" s="207"/>
      <c r="N609" s="208"/>
      <c r="O609" s="208"/>
      <c r="P609" s="208"/>
      <c r="Q609" s="208"/>
      <c r="R609" s="208"/>
      <c r="S609" s="208"/>
      <c r="T609" s="209"/>
      <c r="AT609" s="210" t="s">
        <v>156</v>
      </c>
      <c r="AU609" s="210" t="s">
        <v>83</v>
      </c>
      <c r="AV609" s="11" t="s">
        <v>81</v>
      </c>
      <c r="AW609" s="11" t="s">
        <v>36</v>
      </c>
      <c r="AX609" s="11" t="s">
        <v>73</v>
      </c>
      <c r="AY609" s="210" t="s">
        <v>140</v>
      </c>
    </row>
    <row r="610" spans="2:65" s="12" customFormat="1">
      <c r="B610" s="211"/>
      <c r="C610" s="212"/>
      <c r="D610" s="202" t="s">
        <v>156</v>
      </c>
      <c r="E610" s="213" t="s">
        <v>21</v>
      </c>
      <c r="F610" s="214" t="s">
        <v>940</v>
      </c>
      <c r="G610" s="212"/>
      <c r="H610" s="215">
        <v>27.260999999999999</v>
      </c>
      <c r="I610" s="216"/>
      <c r="J610" s="212"/>
      <c r="K610" s="212"/>
      <c r="L610" s="217"/>
      <c r="M610" s="218"/>
      <c r="N610" s="219"/>
      <c r="O610" s="219"/>
      <c r="P610" s="219"/>
      <c r="Q610" s="219"/>
      <c r="R610" s="219"/>
      <c r="S610" s="219"/>
      <c r="T610" s="220"/>
      <c r="AT610" s="221" t="s">
        <v>156</v>
      </c>
      <c r="AU610" s="221" t="s">
        <v>83</v>
      </c>
      <c r="AV610" s="12" t="s">
        <v>83</v>
      </c>
      <c r="AW610" s="12" t="s">
        <v>36</v>
      </c>
      <c r="AX610" s="12" t="s">
        <v>73</v>
      </c>
      <c r="AY610" s="221" t="s">
        <v>140</v>
      </c>
    </row>
    <row r="611" spans="2:65" s="12" customFormat="1">
      <c r="B611" s="211"/>
      <c r="C611" s="212"/>
      <c r="D611" s="202" t="s">
        <v>156</v>
      </c>
      <c r="E611" s="213" t="s">
        <v>21</v>
      </c>
      <c r="F611" s="214" t="s">
        <v>941</v>
      </c>
      <c r="G611" s="212"/>
      <c r="H611" s="215">
        <v>41.183999999999997</v>
      </c>
      <c r="I611" s="216"/>
      <c r="J611" s="212"/>
      <c r="K611" s="212"/>
      <c r="L611" s="217"/>
      <c r="M611" s="218"/>
      <c r="N611" s="219"/>
      <c r="O611" s="219"/>
      <c r="P611" s="219"/>
      <c r="Q611" s="219"/>
      <c r="R611" s="219"/>
      <c r="S611" s="219"/>
      <c r="T611" s="220"/>
      <c r="AT611" s="221" t="s">
        <v>156</v>
      </c>
      <c r="AU611" s="221" t="s">
        <v>83</v>
      </c>
      <c r="AV611" s="12" t="s">
        <v>83</v>
      </c>
      <c r="AW611" s="12" t="s">
        <v>36</v>
      </c>
      <c r="AX611" s="12" t="s">
        <v>73</v>
      </c>
      <c r="AY611" s="221" t="s">
        <v>140</v>
      </c>
    </row>
    <row r="612" spans="2:65" s="12" customFormat="1">
      <c r="B612" s="211"/>
      <c r="C612" s="212"/>
      <c r="D612" s="202" t="s">
        <v>156</v>
      </c>
      <c r="E612" s="213" t="s">
        <v>21</v>
      </c>
      <c r="F612" s="214" t="s">
        <v>170</v>
      </c>
      <c r="G612" s="212"/>
      <c r="H612" s="215">
        <v>-4.08</v>
      </c>
      <c r="I612" s="216"/>
      <c r="J612" s="212"/>
      <c r="K612" s="212"/>
      <c r="L612" s="217"/>
      <c r="M612" s="218"/>
      <c r="N612" s="219"/>
      <c r="O612" s="219"/>
      <c r="P612" s="219"/>
      <c r="Q612" s="219"/>
      <c r="R612" s="219"/>
      <c r="S612" s="219"/>
      <c r="T612" s="220"/>
      <c r="AT612" s="221" t="s">
        <v>156</v>
      </c>
      <c r="AU612" s="221" t="s">
        <v>83</v>
      </c>
      <c r="AV612" s="12" t="s">
        <v>83</v>
      </c>
      <c r="AW612" s="12" t="s">
        <v>36</v>
      </c>
      <c r="AX612" s="12" t="s">
        <v>73</v>
      </c>
      <c r="AY612" s="221" t="s">
        <v>140</v>
      </c>
    </row>
    <row r="613" spans="2:65" s="14" customFormat="1">
      <c r="B613" s="233"/>
      <c r="C613" s="234"/>
      <c r="D613" s="202" t="s">
        <v>156</v>
      </c>
      <c r="E613" s="235" t="s">
        <v>21</v>
      </c>
      <c r="F613" s="236" t="s">
        <v>164</v>
      </c>
      <c r="G613" s="234"/>
      <c r="H613" s="237">
        <v>64.364999999999995</v>
      </c>
      <c r="I613" s="238"/>
      <c r="J613" s="234"/>
      <c r="K613" s="234"/>
      <c r="L613" s="239"/>
      <c r="M613" s="240"/>
      <c r="N613" s="241"/>
      <c r="O613" s="241"/>
      <c r="P613" s="241"/>
      <c r="Q613" s="241"/>
      <c r="R613" s="241"/>
      <c r="S613" s="241"/>
      <c r="T613" s="242"/>
      <c r="AT613" s="243" t="s">
        <v>156</v>
      </c>
      <c r="AU613" s="243" t="s">
        <v>83</v>
      </c>
      <c r="AV613" s="14" t="s">
        <v>148</v>
      </c>
      <c r="AW613" s="14" t="s">
        <v>36</v>
      </c>
      <c r="AX613" s="14" t="s">
        <v>81</v>
      </c>
      <c r="AY613" s="243" t="s">
        <v>140</v>
      </c>
    </row>
    <row r="614" spans="2:65" s="1" customFormat="1" ht="16.5" customHeight="1">
      <c r="B614" s="41"/>
      <c r="C614" s="188" t="s">
        <v>946</v>
      </c>
      <c r="D614" s="188" t="s">
        <v>143</v>
      </c>
      <c r="E614" s="189" t="s">
        <v>947</v>
      </c>
      <c r="F614" s="190" t="s">
        <v>948</v>
      </c>
      <c r="G614" s="191" t="s">
        <v>154</v>
      </c>
      <c r="H614" s="192">
        <v>75.210999999999999</v>
      </c>
      <c r="I614" s="193"/>
      <c r="J614" s="194">
        <f>ROUND(I614*H614,2)</f>
        <v>0</v>
      </c>
      <c r="K614" s="190" t="s">
        <v>147</v>
      </c>
      <c r="L614" s="61"/>
      <c r="M614" s="195" t="s">
        <v>21</v>
      </c>
      <c r="N614" s="196" t="s">
        <v>44</v>
      </c>
      <c r="O614" s="42"/>
      <c r="P614" s="197">
        <f>O614*H614</f>
        <v>0</v>
      </c>
      <c r="Q614" s="197">
        <v>0</v>
      </c>
      <c r="R614" s="197">
        <f>Q614*H614</f>
        <v>0</v>
      </c>
      <c r="S614" s="197">
        <v>2.4649999999999998E-2</v>
      </c>
      <c r="T614" s="198">
        <f>S614*H614</f>
        <v>1.8539511499999999</v>
      </c>
      <c r="AR614" s="24" t="s">
        <v>252</v>
      </c>
      <c r="AT614" s="24" t="s">
        <v>143</v>
      </c>
      <c r="AU614" s="24" t="s">
        <v>83</v>
      </c>
      <c r="AY614" s="24" t="s">
        <v>140</v>
      </c>
      <c r="BE614" s="199">
        <f>IF(N614="základní",J614,0)</f>
        <v>0</v>
      </c>
      <c r="BF614" s="199">
        <f>IF(N614="snížená",J614,0)</f>
        <v>0</v>
      </c>
      <c r="BG614" s="199">
        <f>IF(N614="zákl. přenesená",J614,0)</f>
        <v>0</v>
      </c>
      <c r="BH614" s="199">
        <f>IF(N614="sníž. přenesená",J614,0)</f>
        <v>0</v>
      </c>
      <c r="BI614" s="199">
        <f>IF(N614="nulová",J614,0)</f>
        <v>0</v>
      </c>
      <c r="BJ614" s="24" t="s">
        <v>81</v>
      </c>
      <c r="BK614" s="199">
        <f>ROUND(I614*H614,2)</f>
        <v>0</v>
      </c>
      <c r="BL614" s="24" t="s">
        <v>252</v>
      </c>
      <c r="BM614" s="24" t="s">
        <v>949</v>
      </c>
    </row>
    <row r="615" spans="2:65" s="11" customFormat="1">
      <c r="B615" s="200"/>
      <c r="C615" s="201"/>
      <c r="D615" s="202" t="s">
        <v>156</v>
      </c>
      <c r="E615" s="203" t="s">
        <v>21</v>
      </c>
      <c r="F615" s="204" t="s">
        <v>161</v>
      </c>
      <c r="G615" s="201"/>
      <c r="H615" s="203" t="s">
        <v>21</v>
      </c>
      <c r="I615" s="205"/>
      <c r="J615" s="201"/>
      <c r="K615" s="201"/>
      <c r="L615" s="206"/>
      <c r="M615" s="207"/>
      <c r="N615" s="208"/>
      <c r="O615" s="208"/>
      <c r="P615" s="208"/>
      <c r="Q615" s="208"/>
      <c r="R615" s="208"/>
      <c r="S615" s="208"/>
      <c r="T615" s="209"/>
      <c r="AT615" s="210" t="s">
        <v>156</v>
      </c>
      <c r="AU615" s="210" t="s">
        <v>83</v>
      </c>
      <c r="AV615" s="11" t="s">
        <v>81</v>
      </c>
      <c r="AW615" s="11" t="s">
        <v>36</v>
      </c>
      <c r="AX615" s="11" t="s">
        <v>73</v>
      </c>
      <c r="AY615" s="210" t="s">
        <v>140</v>
      </c>
    </row>
    <row r="616" spans="2:65" s="12" customFormat="1">
      <c r="B616" s="211"/>
      <c r="C616" s="212"/>
      <c r="D616" s="202" t="s">
        <v>156</v>
      </c>
      <c r="E616" s="213" t="s">
        <v>21</v>
      </c>
      <c r="F616" s="214" t="s">
        <v>844</v>
      </c>
      <c r="G616" s="212"/>
      <c r="H616" s="215">
        <v>75.212000000000003</v>
      </c>
      <c r="I616" s="216"/>
      <c r="J616" s="212"/>
      <c r="K616" s="212"/>
      <c r="L616" s="217"/>
      <c r="M616" s="218"/>
      <c r="N616" s="219"/>
      <c r="O616" s="219"/>
      <c r="P616" s="219"/>
      <c r="Q616" s="219"/>
      <c r="R616" s="219"/>
      <c r="S616" s="219"/>
      <c r="T616" s="220"/>
      <c r="AT616" s="221" t="s">
        <v>156</v>
      </c>
      <c r="AU616" s="221" t="s">
        <v>83</v>
      </c>
      <c r="AV616" s="12" t="s">
        <v>83</v>
      </c>
      <c r="AW616" s="12" t="s">
        <v>36</v>
      </c>
      <c r="AX616" s="12" t="s">
        <v>73</v>
      </c>
      <c r="AY616" s="221" t="s">
        <v>140</v>
      </c>
    </row>
    <row r="617" spans="2:65" s="12" customFormat="1">
      <c r="B617" s="211"/>
      <c r="C617" s="212"/>
      <c r="D617" s="202" t="s">
        <v>156</v>
      </c>
      <c r="E617" s="213" t="s">
        <v>21</v>
      </c>
      <c r="F617" s="214" t="s">
        <v>950</v>
      </c>
      <c r="G617" s="212"/>
      <c r="H617" s="215">
        <v>-1E-3</v>
      </c>
      <c r="I617" s="216"/>
      <c r="J617" s="212"/>
      <c r="K617" s="212"/>
      <c r="L617" s="217"/>
      <c r="M617" s="218"/>
      <c r="N617" s="219"/>
      <c r="O617" s="219"/>
      <c r="P617" s="219"/>
      <c r="Q617" s="219"/>
      <c r="R617" s="219"/>
      <c r="S617" s="219"/>
      <c r="T617" s="220"/>
      <c r="AT617" s="221" t="s">
        <v>156</v>
      </c>
      <c r="AU617" s="221" t="s">
        <v>83</v>
      </c>
      <c r="AV617" s="12" t="s">
        <v>83</v>
      </c>
      <c r="AW617" s="12" t="s">
        <v>36</v>
      </c>
      <c r="AX617" s="12" t="s">
        <v>73</v>
      </c>
      <c r="AY617" s="221" t="s">
        <v>140</v>
      </c>
    </row>
    <row r="618" spans="2:65" s="14" customFormat="1">
      <c r="B618" s="233"/>
      <c r="C618" s="234"/>
      <c r="D618" s="202" t="s">
        <v>156</v>
      </c>
      <c r="E618" s="235" t="s">
        <v>21</v>
      </c>
      <c r="F618" s="236" t="s">
        <v>164</v>
      </c>
      <c r="G618" s="234"/>
      <c r="H618" s="237">
        <v>75.210999999999999</v>
      </c>
      <c r="I618" s="238"/>
      <c r="J618" s="234"/>
      <c r="K618" s="234"/>
      <c r="L618" s="239"/>
      <c r="M618" s="240"/>
      <c r="N618" s="241"/>
      <c r="O618" s="241"/>
      <c r="P618" s="241"/>
      <c r="Q618" s="241"/>
      <c r="R618" s="241"/>
      <c r="S618" s="241"/>
      <c r="T618" s="242"/>
      <c r="AT618" s="243" t="s">
        <v>156</v>
      </c>
      <c r="AU618" s="243" t="s">
        <v>83</v>
      </c>
      <c r="AV618" s="14" t="s">
        <v>148</v>
      </c>
      <c r="AW618" s="14" t="s">
        <v>36</v>
      </c>
      <c r="AX618" s="14" t="s">
        <v>81</v>
      </c>
      <c r="AY618" s="243" t="s">
        <v>140</v>
      </c>
    </row>
    <row r="619" spans="2:65" s="1" customFormat="1" ht="16.5" customHeight="1">
      <c r="B619" s="41"/>
      <c r="C619" s="188" t="s">
        <v>951</v>
      </c>
      <c r="D619" s="188" t="s">
        <v>143</v>
      </c>
      <c r="E619" s="189" t="s">
        <v>952</v>
      </c>
      <c r="F619" s="190" t="s">
        <v>953</v>
      </c>
      <c r="G619" s="191" t="s">
        <v>146</v>
      </c>
      <c r="H619" s="192">
        <v>2</v>
      </c>
      <c r="I619" s="193"/>
      <c r="J619" s="194">
        <f t="shared" ref="J619:J624" si="54">ROUND(I619*H619,2)</f>
        <v>0</v>
      </c>
      <c r="K619" s="190" t="s">
        <v>147</v>
      </c>
      <c r="L619" s="61"/>
      <c r="M619" s="195" t="s">
        <v>21</v>
      </c>
      <c r="N619" s="196" t="s">
        <v>44</v>
      </c>
      <c r="O619" s="42"/>
      <c r="P619" s="197">
        <f t="shared" ref="P619:P624" si="55">O619*H619</f>
        <v>0</v>
      </c>
      <c r="Q619" s="197">
        <v>0</v>
      </c>
      <c r="R619" s="197">
        <f t="shared" ref="R619:R624" si="56">Q619*H619</f>
        <v>0</v>
      </c>
      <c r="S619" s="197">
        <v>2.2300000000000002E-3</v>
      </c>
      <c r="T619" s="198">
        <f t="shared" ref="T619:T624" si="57">S619*H619</f>
        <v>4.4600000000000004E-3</v>
      </c>
      <c r="AR619" s="24" t="s">
        <v>252</v>
      </c>
      <c r="AT619" s="24" t="s">
        <v>143</v>
      </c>
      <c r="AU619" s="24" t="s">
        <v>83</v>
      </c>
      <c r="AY619" s="24" t="s">
        <v>140</v>
      </c>
      <c r="BE619" s="199">
        <f t="shared" ref="BE619:BE624" si="58">IF(N619="základní",J619,0)</f>
        <v>0</v>
      </c>
      <c r="BF619" s="199">
        <f t="shared" ref="BF619:BF624" si="59">IF(N619="snížená",J619,0)</f>
        <v>0</v>
      </c>
      <c r="BG619" s="199">
        <f t="shared" ref="BG619:BG624" si="60">IF(N619="zákl. přenesená",J619,0)</f>
        <v>0</v>
      </c>
      <c r="BH619" s="199">
        <f t="shared" ref="BH619:BH624" si="61">IF(N619="sníž. přenesená",J619,0)</f>
        <v>0</v>
      </c>
      <c r="BI619" s="199">
        <f t="shared" ref="BI619:BI624" si="62">IF(N619="nulová",J619,0)</f>
        <v>0</v>
      </c>
      <c r="BJ619" s="24" t="s">
        <v>81</v>
      </c>
      <c r="BK619" s="199">
        <f t="shared" ref="BK619:BK624" si="63">ROUND(I619*H619,2)</f>
        <v>0</v>
      </c>
      <c r="BL619" s="24" t="s">
        <v>252</v>
      </c>
      <c r="BM619" s="24" t="s">
        <v>954</v>
      </c>
    </row>
    <row r="620" spans="2:65" s="1" customFormat="1" ht="51" customHeight="1">
      <c r="B620" s="41"/>
      <c r="C620" s="188" t="s">
        <v>955</v>
      </c>
      <c r="D620" s="188" t="s">
        <v>143</v>
      </c>
      <c r="E620" s="189" t="s">
        <v>956</v>
      </c>
      <c r="F620" s="190" t="s">
        <v>957</v>
      </c>
      <c r="G620" s="191" t="s">
        <v>146</v>
      </c>
      <c r="H620" s="192">
        <v>2</v>
      </c>
      <c r="I620" s="193"/>
      <c r="J620" s="194">
        <f t="shared" si="54"/>
        <v>0</v>
      </c>
      <c r="K620" s="190" t="s">
        <v>21</v>
      </c>
      <c r="L620" s="61"/>
      <c r="M620" s="195" t="s">
        <v>21</v>
      </c>
      <c r="N620" s="196" t="s">
        <v>44</v>
      </c>
      <c r="O620" s="42"/>
      <c r="P620" s="197">
        <f t="shared" si="55"/>
        <v>0</v>
      </c>
      <c r="Q620" s="197">
        <v>0</v>
      </c>
      <c r="R620" s="197">
        <f t="shared" si="56"/>
        <v>0</v>
      </c>
      <c r="S620" s="197">
        <v>1.5E-3</v>
      </c>
      <c r="T620" s="198">
        <f t="shared" si="57"/>
        <v>3.0000000000000001E-3</v>
      </c>
      <c r="AR620" s="24" t="s">
        <v>252</v>
      </c>
      <c r="AT620" s="24" t="s">
        <v>143</v>
      </c>
      <c r="AU620" s="24" t="s">
        <v>83</v>
      </c>
      <c r="AY620" s="24" t="s">
        <v>140</v>
      </c>
      <c r="BE620" s="199">
        <f t="shared" si="58"/>
        <v>0</v>
      </c>
      <c r="BF620" s="199">
        <f t="shared" si="59"/>
        <v>0</v>
      </c>
      <c r="BG620" s="199">
        <f t="shared" si="60"/>
        <v>0</v>
      </c>
      <c r="BH620" s="199">
        <f t="shared" si="61"/>
        <v>0</v>
      </c>
      <c r="BI620" s="199">
        <f t="shared" si="62"/>
        <v>0</v>
      </c>
      <c r="BJ620" s="24" t="s">
        <v>81</v>
      </c>
      <c r="BK620" s="199">
        <f t="shared" si="63"/>
        <v>0</v>
      </c>
      <c r="BL620" s="24" t="s">
        <v>252</v>
      </c>
      <c r="BM620" s="24" t="s">
        <v>958</v>
      </c>
    </row>
    <row r="621" spans="2:65" s="1" customFormat="1" ht="16.5" customHeight="1">
      <c r="B621" s="41"/>
      <c r="C621" s="188" t="s">
        <v>959</v>
      </c>
      <c r="D621" s="188" t="s">
        <v>143</v>
      </c>
      <c r="E621" s="189" t="s">
        <v>960</v>
      </c>
      <c r="F621" s="190" t="s">
        <v>961</v>
      </c>
      <c r="G621" s="191" t="s">
        <v>146</v>
      </c>
      <c r="H621" s="192">
        <v>4</v>
      </c>
      <c r="I621" s="193"/>
      <c r="J621" s="194">
        <f t="shared" si="54"/>
        <v>0</v>
      </c>
      <c r="K621" s="190" t="s">
        <v>21</v>
      </c>
      <c r="L621" s="61"/>
      <c r="M621" s="195" t="s">
        <v>21</v>
      </c>
      <c r="N621" s="196" t="s">
        <v>44</v>
      </c>
      <c r="O621" s="42"/>
      <c r="P621" s="197">
        <f t="shared" si="55"/>
        <v>0</v>
      </c>
      <c r="Q621" s="197">
        <v>0</v>
      </c>
      <c r="R621" s="197">
        <f t="shared" si="56"/>
        <v>0</v>
      </c>
      <c r="S621" s="197">
        <v>0</v>
      </c>
      <c r="T621" s="198">
        <f t="shared" si="57"/>
        <v>0</v>
      </c>
      <c r="AR621" s="24" t="s">
        <v>252</v>
      </c>
      <c r="AT621" s="24" t="s">
        <v>143</v>
      </c>
      <c r="AU621" s="24" t="s">
        <v>83</v>
      </c>
      <c r="AY621" s="24" t="s">
        <v>140</v>
      </c>
      <c r="BE621" s="199">
        <f t="shared" si="58"/>
        <v>0</v>
      </c>
      <c r="BF621" s="199">
        <f t="shared" si="59"/>
        <v>0</v>
      </c>
      <c r="BG621" s="199">
        <f t="shared" si="60"/>
        <v>0</v>
      </c>
      <c r="BH621" s="199">
        <f t="shared" si="61"/>
        <v>0</v>
      </c>
      <c r="BI621" s="199">
        <f t="shared" si="62"/>
        <v>0</v>
      </c>
      <c r="BJ621" s="24" t="s">
        <v>81</v>
      </c>
      <c r="BK621" s="199">
        <f t="shared" si="63"/>
        <v>0</v>
      </c>
      <c r="BL621" s="24" t="s">
        <v>252</v>
      </c>
      <c r="BM621" s="24" t="s">
        <v>962</v>
      </c>
    </row>
    <row r="622" spans="2:65" s="1" customFormat="1" ht="16.5" customHeight="1">
      <c r="B622" s="41"/>
      <c r="C622" s="244" t="s">
        <v>963</v>
      </c>
      <c r="D622" s="244" t="s">
        <v>221</v>
      </c>
      <c r="E622" s="245" t="s">
        <v>964</v>
      </c>
      <c r="F622" s="246" t="s">
        <v>965</v>
      </c>
      <c r="G622" s="247" t="s">
        <v>146</v>
      </c>
      <c r="H622" s="248">
        <v>4</v>
      </c>
      <c r="I622" s="249"/>
      <c r="J622" s="250">
        <f t="shared" si="54"/>
        <v>0</v>
      </c>
      <c r="K622" s="246" t="s">
        <v>21</v>
      </c>
      <c r="L622" s="251"/>
      <c r="M622" s="252" t="s">
        <v>21</v>
      </c>
      <c r="N622" s="253" t="s">
        <v>44</v>
      </c>
      <c r="O622" s="42"/>
      <c r="P622" s="197">
        <f t="shared" si="55"/>
        <v>0</v>
      </c>
      <c r="Q622" s="197">
        <v>1.1999999999999999E-3</v>
      </c>
      <c r="R622" s="197">
        <f t="shared" si="56"/>
        <v>4.7999999999999996E-3</v>
      </c>
      <c r="S622" s="197">
        <v>0</v>
      </c>
      <c r="T622" s="198">
        <f t="shared" si="57"/>
        <v>0</v>
      </c>
      <c r="AR622" s="24" t="s">
        <v>331</v>
      </c>
      <c r="AT622" s="24" t="s">
        <v>221</v>
      </c>
      <c r="AU622" s="24" t="s">
        <v>83</v>
      </c>
      <c r="AY622" s="24" t="s">
        <v>140</v>
      </c>
      <c r="BE622" s="199">
        <f t="shared" si="58"/>
        <v>0</v>
      </c>
      <c r="BF622" s="199">
        <f t="shared" si="59"/>
        <v>0</v>
      </c>
      <c r="BG622" s="199">
        <f t="shared" si="60"/>
        <v>0</v>
      </c>
      <c r="BH622" s="199">
        <f t="shared" si="61"/>
        <v>0</v>
      </c>
      <c r="BI622" s="199">
        <f t="shared" si="62"/>
        <v>0</v>
      </c>
      <c r="BJ622" s="24" t="s">
        <v>81</v>
      </c>
      <c r="BK622" s="199">
        <f t="shared" si="63"/>
        <v>0</v>
      </c>
      <c r="BL622" s="24" t="s">
        <v>252</v>
      </c>
      <c r="BM622" s="24" t="s">
        <v>966</v>
      </c>
    </row>
    <row r="623" spans="2:65" s="1" customFormat="1" ht="38.25" customHeight="1">
      <c r="B623" s="41"/>
      <c r="C623" s="188" t="s">
        <v>967</v>
      </c>
      <c r="D623" s="188" t="s">
        <v>143</v>
      </c>
      <c r="E623" s="189" t="s">
        <v>968</v>
      </c>
      <c r="F623" s="190" t="s">
        <v>969</v>
      </c>
      <c r="G623" s="191" t="s">
        <v>146</v>
      </c>
      <c r="H623" s="192">
        <v>4</v>
      </c>
      <c r="I623" s="193"/>
      <c r="J623" s="194">
        <f t="shared" si="54"/>
        <v>0</v>
      </c>
      <c r="K623" s="190" t="s">
        <v>147</v>
      </c>
      <c r="L623" s="61"/>
      <c r="M623" s="195" t="s">
        <v>21</v>
      </c>
      <c r="N623" s="196" t="s">
        <v>44</v>
      </c>
      <c r="O623" s="42"/>
      <c r="P623" s="197">
        <f t="shared" si="55"/>
        <v>0</v>
      </c>
      <c r="Q623" s="197">
        <v>0</v>
      </c>
      <c r="R623" s="197">
        <f t="shared" si="56"/>
        <v>0</v>
      </c>
      <c r="S623" s="197">
        <v>2.4E-2</v>
      </c>
      <c r="T623" s="198">
        <f t="shared" si="57"/>
        <v>9.6000000000000002E-2</v>
      </c>
      <c r="AR623" s="24" t="s">
        <v>252</v>
      </c>
      <c r="AT623" s="24" t="s">
        <v>143</v>
      </c>
      <c r="AU623" s="24" t="s">
        <v>83</v>
      </c>
      <c r="AY623" s="24" t="s">
        <v>140</v>
      </c>
      <c r="BE623" s="199">
        <f t="shared" si="58"/>
        <v>0</v>
      </c>
      <c r="BF623" s="199">
        <f t="shared" si="59"/>
        <v>0</v>
      </c>
      <c r="BG623" s="199">
        <f t="shared" si="60"/>
        <v>0</v>
      </c>
      <c r="BH623" s="199">
        <f t="shared" si="61"/>
        <v>0</v>
      </c>
      <c r="BI623" s="199">
        <f t="shared" si="62"/>
        <v>0</v>
      </c>
      <c r="BJ623" s="24" t="s">
        <v>81</v>
      </c>
      <c r="BK623" s="199">
        <f t="shared" si="63"/>
        <v>0</v>
      </c>
      <c r="BL623" s="24" t="s">
        <v>252</v>
      </c>
      <c r="BM623" s="24" t="s">
        <v>970</v>
      </c>
    </row>
    <row r="624" spans="2:65" s="1" customFormat="1" ht="16.5" customHeight="1">
      <c r="B624" s="41"/>
      <c r="C624" s="188" t="s">
        <v>971</v>
      </c>
      <c r="D624" s="188" t="s">
        <v>143</v>
      </c>
      <c r="E624" s="189" t="s">
        <v>972</v>
      </c>
      <c r="F624" s="190" t="s">
        <v>973</v>
      </c>
      <c r="G624" s="191" t="s">
        <v>146</v>
      </c>
      <c r="H624" s="192">
        <v>4</v>
      </c>
      <c r="I624" s="193"/>
      <c r="J624" s="194">
        <f t="shared" si="54"/>
        <v>0</v>
      </c>
      <c r="K624" s="190" t="s">
        <v>21</v>
      </c>
      <c r="L624" s="61"/>
      <c r="M624" s="195" t="s">
        <v>21</v>
      </c>
      <c r="N624" s="196" t="s">
        <v>44</v>
      </c>
      <c r="O624" s="42"/>
      <c r="P624" s="197">
        <f t="shared" si="55"/>
        <v>0</v>
      </c>
      <c r="Q624" s="197">
        <v>0</v>
      </c>
      <c r="R624" s="197">
        <f t="shared" si="56"/>
        <v>0</v>
      </c>
      <c r="S624" s="197">
        <v>0</v>
      </c>
      <c r="T624" s="198">
        <f t="shared" si="57"/>
        <v>0</v>
      </c>
      <c r="AR624" s="24" t="s">
        <v>252</v>
      </c>
      <c r="AT624" s="24" t="s">
        <v>143</v>
      </c>
      <c r="AU624" s="24" t="s">
        <v>83</v>
      </c>
      <c r="AY624" s="24" t="s">
        <v>140</v>
      </c>
      <c r="BE624" s="199">
        <f t="shared" si="58"/>
        <v>0</v>
      </c>
      <c r="BF624" s="199">
        <f t="shared" si="59"/>
        <v>0</v>
      </c>
      <c r="BG624" s="199">
        <f t="shared" si="60"/>
        <v>0</v>
      </c>
      <c r="BH624" s="199">
        <f t="shared" si="61"/>
        <v>0</v>
      </c>
      <c r="BI624" s="199">
        <f t="shared" si="62"/>
        <v>0</v>
      </c>
      <c r="BJ624" s="24" t="s">
        <v>81</v>
      </c>
      <c r="BK624" s="199">
        <f t="shared" si="63"/>
        <v>0</v>
      </c>
      <c r="BL624" s="24" t="s">
        <v>252</v>
      </c>
      <c r="BM624" s="24" t="s">
        <v>974</v>
      </c>
    </row>
    <row r="625" spans="2:65" s="11" customFormat="1">
      <c r="B625" s="200"/>
      <c r="C625" s="201"/>
      <c r="D625" s="202" t="s">
        <v>156</v>
      </c>
      <c r="E625" s="203" t="s">
        <v>21</v>
      </c>
      <c r="F625" s="204" t="s">
        <v>975</v>
      </c>
      <c r="G625" s="201"/>
      <c r="H625" s="203" t="s">
        <v>21</v>
      </c>
      <c r="I625" s="205"/>
      <c r="J625" s="201"/>
      <c r="K625" s="201"/>
      <c r="L625" s="206"/>
      <c r="M625" s="207"/>
      <c r="N625" s="208"/>
      <c r="O625" s="208"/>
      <c r="P625" s="208"/>
      <c r="Q625" s="208"/>
      <c r="R625" s="208"/>
      <c r="S625" s="208"/>
      <c r="T625" s="209"/>
      <c r="AT625" s="210" t="s">
        <v>156</v>
      </c>
      <c r="AU625" s="210" t="s">
        <v>83</v>
      </c>
      <c r="AV625" s="11" t="s">
        <v>81</v>
      </c>
      <c r="AW625" s="11" t="s">
        <v>36</v>
      </c>
      <c r="AX625" s="11" t="s">
        <v>73</v>
      </c>
      <c r="AY625" s="210" t="s">
        <v>140</v>
      </c>
    </row>
    <row r="626" spans="2:65" s="12" customFormat="1">
      <c r="B626" s="211"/>
      <c r="C626" s="212"/>
      <c r="D626" s="202" t="s">
        <v>156</v>
      </c>
      <c r="E626" s="213" t="s">
        <v>21</v>
      </c>
      <c r="F626" s="214" t="s">
        <v>148</v>
      </c>
      <c r="G626" s="212"/>
      <c r="H626" s="215">
        <v>4</v>
      </c>
      <c r="I626" s="216"/>
      <c r="J626" s="212"/>
      <c r="K626" s="212"/>
      <c r="L626" s="217"/>
      <c r="M626" s="218"/>
      <c r="N626" s="219"/>
      <c r="O626" s="219"/>
      <c r="P626" s="219"/>
      <c r="Q626" s="219"/>
      <c r="R626" s="219"/>
      <c r="S626" s="219"/>
      <c r="T626" s="220"/>
      <c r="AT626" s="221" t="s">
        <v>156</v>
      </c>
      <c r="AU626" s="221" t="s">
        <v>83</v>
      </c>
      <c r="AV626" s="12" t="s">
        <v>83</v>
      </c>
      <c r="AW626" s="12" t="s">
        <v>36</v>
      </c>
      <c r="AX626" s="12" t="s">
        <v>73</v>
      </c>
      <c r="AY626" s="221" t="s">
        <v>140</v>
      </c>
    </row>
    <row r="627" spans="2:65" s="14" customFormat="1">
      <c r="B627" s="233"/>
      <c r="C627" s="234"/>
      <c r="D627" s="202" t="s">
        <v>156</v>
      </c>
      <c r="E627" s="235" t="s">
        <v>21</v>
      </c>
      <c r="F627" s="236" t="s">
        <v>164</v>
      </c>
      <c r="G627" s="234"/>
      <c r="H627" s="237">
        <v>4</v>
      </c>
      <c r="I627" s="238"/>
      <c r="J627" s="234"/>
      <c r="K627" s="234"/>
      <c r="L627" s="239"/>
      <c r="M627" s="240"/>
      <c r="N627" s="241"/>
      <c r="O627" s="241"/>
      <c r="P627" s="241"/>
      <c r="Q627" s="241"/>
      <c r="R627" s="241"/>
      <c r="S627" s="241"/>
      <c r="T627" s="242"/>
      <c r="AT627" s="243" t="s">
        <v>156</v>
      </c>
      <c r="AU627" s="243" t="s">
        <v>83</v>
      </c>
      <c r="AV627" s="14" t="s">
        <v>148</v>
      </c>
      <c r="AW627" s="14" t="s">
        <v>36</v>
      </c>
      <c r="AX627" s="14" t="s">
        <v>81</v>
      </c>
      <c r="AY627" s="243" t="s">
        <v>140</v>
      </c>
    </row>
    <row r="628" spans="2:65" s="1" customFormat="1" ht="16.5" customHeight="1">
      <c r="B628" s="41"/>
      <c r="C628" s="188" t="s">
        <v>976</v>
      </c>
      <c r="D628" s="188" t="s">
        <v>143</v>
      </c>
      <c r="E628" s="189" t="s">
        <v>977</v>
      </c>
      <c r="F628" s="190" t="s">
        <v>978</v>
      </c>
      <c r="G628" s="191" t="s">
        <v>146</v>
      </c>
      <c r="H628" s="192">
        <v>4</v>
      </c>
      <c r="I628" s="193"/>
      <c r="J628" s="194">
        <f t="shared" ref="J628:J633" si="64">ROUND(I628*H628,2)</f>
        <v>0</v>
      </c>
      <c r="K628" s="190" t="s">
        <v>21</v>
      </c>
      <c r="L628" s="61"/>
      <c r="M628" s="195" t="s">
        <v>21</v>
      </c>
      <c r="N628" s="196" t="s">
        <v>44</v>
      </c>
      <c r="O628" s="42"/>
      <c r="P628" s="197">
        <f t="shared" ref="P628:P633" si="65">O628*H628</f>
        <v>0</v>
      </c>
      <c r="Q628" s="197">
        <v>0</v>
      </c>
      <c r="R628" s="197">
        <f t="shared" ref="R628:R633" si="66">Q628*H628</f>
        <v>0</v>
      </c>
      <c r="S628" s="197">
        <v>0</v>
      </c>
      <c r="T628" s="198">
        <f t="shared" ref="T628:T633" si="67">S628*H628</f>
        <v>0</v>
      </c>
      <c r="AR628" s="24" t="s">
        <v>252</v>
      </c>
      <c r="AT628" s="24" t="s">
        <v>143</v>
      </c>
      <c r="AU628" s="24" t="s">
        <v>83</v>
      </c>
      <c r="AY628" s="24" t="s">
        <v>140</v>
      </c>
      <c r="BE628" s="199">
        <f t="shared" ref="BE628:BE633" si="68">IF(N628="základní",J628,0)</f>
        <v>0</v>
      </c>
      <c r="BF628" s="199">
        <f t="shared" ref="BF628:BF633" si="69">IF(N628="snížená",J628,0)</f>
        <v>0</v>
      </c>
      <c r="BG628" s="199">
        <f t="shared" ref="BG628:BG633" si="70">IF(N628="zákl. přenesená",J628,0)</f>
        <v>0</v>
      </c>
      <c r="BH628" s="199">
        <f t="shared" ref="BH628:BH633" si="71">IF(N628="sníž. přenesená",J628,0)</f>
        <v>0</v>
      </c>
      <c r="BI628" s="199">
        <f t="shared" ref="BI628:BI633" si="72">IF(N628="nulová",J628,0)</f>
        <v>0</v>
      </c>
      <c r="BJ628" s="24" t="s">
        <v>81</v>
      </c>
      <c r="BK628" s="199">
        <f t="shared" ref="BK628:BK633" si="73">ROUND(I628*H628,2)</f>
        <v>0</v>
      </c>
      <c r="BL628" s="24" t="s">
        <v>252</v>
      </c>
      <c r="BM628" s="24" t="s">
        <v>979</v>
      </c>
    </row>
    <row r="629" spans="2:65" s="1" customFormat="1" ht="25.5" customHeight="1">
      <c r="B629" s="41"/>
      <c r="C629" s="188" t="s">
        <v>980</v>
      </c>
      <c r="D629" s="188" t="s">
        <v>143</v>
      </c>
      <c r="E629" s="189" t="s">
        <v>981</v>
      </c>
      <c r="F629" s="190" t="s">
        <v>982</v>
      </c>
      <c r="G629" s="191" t="s">
        <v>146</v>
      </c>
      <c r="H629" s="192">
        <v>2</v>
      </c>
      <c r="I629" s="193"/>
      <c r="J629" s="194">
        <f t="shared" si="64"/>
        <v>0</v>
      </c>
      <c r="K629" s="190" t="s">
        <v>147</v>
      </c>
      <c r="L629" s="61"/>
      <c r="M629" s="195" t="s">
        <v>21</v>
      </c>
      <c r="N629" s="196" t="s">
        <v>44</v>
      </c>
      <c r="O629" s="42"/>
      <c r="P629" s="197">
        <f t="shared" si="65"/>
        <v>0</v>
      </c>
      <c r="Q629" s="197">
        <v>0</v>
      </c>
      <c r="R629" s="197">
        <f t="shared" si="66"/>
        <v>0</v>
      </c>
      <c r="S629" s="197">
        <v>0</v>
      </c>
      <c r="T629" s="198">
        <f t="shared" si="67"/>
        <v>0</v>
      </c>
      <c r="AR629" s="24" t="s">
        <v>252</v>
      </c>
      <c r="AT629" s="24" t="s">
        <v>143</v>
      </c>
      <c r="AU629" s="24" t="s">
        <v>83</v>
      </c>
      <c r="AY629" s="24" t="s">
        <v>140</v>
      </c>
      <c r="BE629" s="199">
        <f t="shared" si="68"/>
        <v>0</v>
      </c>
      <c r="BF629" s="199">
        <f t="shared" si="69"/>
        <v>0</v>
      </c>
      <c r="BG629" s="199">
        <f t="shared" si="70"/>
        <v>0</v>
      </c>
      <c r="BH629" s="199">
        <f t="shared" si="71"/>
        <v>0</v>
      </c>
      <c r="BI629" s="199">
        <f t="shared" si="72"/>
        <v>0</v>
      </c>
      <c r="BJ629" s="24" t="s">
        <v>81</v>
      </c>
      <c r="BK629" s="199">
        <f t="shared" si="73"/>
        <v>0</v>
      </c>
      <c r="BL629" s="24" t="s">
        <v>252</v>
      </c>
      <c r="BM629" s="24" t="s">
        <v>983</v>
      </c>
    </row>
    <row r="630" spans="2:65" s="1" customFormat="1" ht="16.5" customHeight="1">
      <c r="B630" s="41"/>
      <c r="C630" s="244" t="s">
        <v>984</v>
      </c>
      <c r="D630" s="244" t="s">
        <v>221</v>
      </c>
      <c r="E630" s="245" t="s">
        <v>985</v>
      </c>
      <c r="F630" s="246" t="s">
        <v>986</v>
      </c>
      <c r="G630" s="247" t="s">
        <v>146</v>
      </c>
      <c r="H630" s="248">
        <v>2</v>
      </c>
      <c r="I630" s="249"/>
      <c r="J630" s="250">
        <f t="shared" si="64"/>
        <v>0</v>
      </c>
      <c r="K630" s="246" t="s">
        <v>21</v>
      </c>
      <c r="L630" s="251"/>
      <c r="M630" s="252" t="s">
        <v>21</v>
      </c>
      <c r="N630" s="253" t="s">
        <v>44</v>
      </c>
      <c r="O630" s="42"/>
      <c r="P630" s="197">
        <f t="shared" si="65"/>
        <v>0</v>
      </c>
      <c r="Q630" s="197">
        <v>2.8800000000000002E-3</v>
      </c>
      <c r="R630" s="197">
        <f t="shared" si="66"/>
        <v>5.7600000000000004E-3</v>
      </c>
      <c r="S630" s="197">
        <v>0</v>
      </c>
      <c r="T630" s="198">
        <f t="shared" si="67"/>
        <v>0</v>
      </c>
      <c r="AR630" s="24" t="s">
        <v>331</v>
      </c>
      <c r="AT630" s="24" t="s">
        <v>221</v>
      </c>
      <c r="AU630" s="24" t="s">
        <v>83</v>
      </c>
      <c r="AY630" s="24" t="s">
        <v>140</v>
      </c>
      <c r="BE630" s="199">
        <f t="shared" si="68"/>
        <v>0</v>
      </c>
      <c r="BF630" s="199">
        <f t="shared" si="69"/>
        <v>0</v>
      </c>
      <c r="BG630" s="199">
        <f t="shared" si="70"/>
        <v>0</v>
      </c>
      <c r="BH630" s="199">
        <f t="shared" si="71"/>
        <v>0</v>
      </c>
      <c r="BI630" s="199">
        <f t="shared" si="72"/>
        <v>0</v>
      </c>
      <c r="BJ630" s="24" t="s">
        <v>81</v>
      </c>
      <c r="BK630" s="199">
        <f t="shared" si="73"/>
        <v>0</v>
      </c>
      <c r="BL630" s="24" t="s">
        <v>252</v>
      </c>
      <c r="BM630" s="24" t="s">
        <v>987</v>
      </c>
    </row>
    <row r="631" spans="2:65" s="1" customFormat="1" ht="16.5" customHeight="1">
      <c r="B631" s="41"/>
      <c r="C631" s="188" t="s">
        <v>988</v>
      </c>
      <c r="D631" s="188" t="s">
        <v>143</v>
      </c>
      <c r="E631" s="189" t="s">
        <v>989</v>
      </c>
      <c r="F631" s="190" t="s">
        <v>990</v>
      </c>
      <c r="G631" s="191" t="s">
        <v>146</v>
      </c>
      <c r="H631" s="192">
        <v>1</v>
      </c>
      <c r="I631" s="193"/>
      <c r="J631" s="194">
        <f t="shared" si="64"/>
        <v>0</v>
      </c>
      <c r="K631" s="190" t="s">
        <v>21</v>
      </c>
      <c r="L631" s="61"/>
      <c r="M631" s="195" t="s">
        <v>21</v>
      </c>
      <c r="N631" s="196" t="s">
        <v>44</v>
      </c>
      <c r="O631" s="42"/>
      <c r="P631" s="197">
        <f t="shared" si="65"/>
        <v>0</v>
      </c>
      <c r="Q631" s="197">
        <v>0</v>
      </c>
      <c r="R631" s="197">
        <f t="shared" si="66"/>
        <v>0</v>
      </c>
      <c r="S631" s="197">
        <v>0</v>
      </c>
      <c r="T631" s="198">
        <f t="shared" si="67"/>
        <v>0</v>
      </c>
      <c r="AR631" s="24" t="s">
        <v>252</v>
      </c>
      <c r="AT631" s="24" t="s">
        <v>143</v>
      </c>
      <c r="AU631" s="24" t="s">
        <v>83</v>
      </c>
      <c r="AY631" s="24" t="s">
        <v>140</v>
      </c>
      <c r="BE631" s="199">
        <f t="shared" si="68"/>
        <v>0</v>
      </c>
      <c r="BF631" s="199">
        <f t="shared" si="69"/>
        <v>0</v>
      </c>
      <c r="BG631" s="199">
        <f t="shared" si="70"/>
        <v>0</v>
      </c>
      <c r="BH631" s="199">
        <f t="shared" si="71"/>
        <v>0</v>
      </c>
      <c r="BI631" s="199">
        <f t="shared" si="72"/>
        <v>0</v>
      </c>
      <c r="BJ631" s="24" t="s">
        <v>81</v>
      </c>
      <c r="BK631" s="199">
        <f t="shared" si="73"/>
        <v>0</v>
      </c>
      <c r="BL631" s="24" t="s">
        <v>252</v>
      </c>
      <c r="BM631" s="24" t="s">
        <v>991</v>
      </c>
    </row>
    <row r="632" spans="2:65" s="1" customFormat="1" ht="16.5" customHeight="1">
      <c r="B632" s="41"/>
      <c r="C632" s="188" t="s">
        <v>992</v>
      </c>
      <c r="D632" s="188" t="s">
        <v>143</v>
      </c>
      <c r="E632" s="189" t="s">
        <v>993</v>
      </c>
      <c r="F632" s="190" t="s">
        <v>994</v>
      </c>
      <c r="G632" s="191" t="s">
        <v>146</v>
      </c>
      <c r="H632" s="192">
        <v>1</v>
      </c>
      <c r="I632" s="193"/>
      <c r="J632" s="194">
        <f t="shared" si="64"/>
        <v>0</v>
      </c>
      <c r="K632" s="190" t="s">
        <v>21</v>
      </c>
      <c r="L632" s="61"/>
      <c r="M632" s="195" t="s">
        <v>21</v>
      </c>
      <c r="N632" s="196" t="s">
        <v>44</v>
      </c>
      <c r="O632" s="42"/>
      <c r="P632" s="197">
        <f t="shared" si="65"/>
        <v>0</v>
      </c>
      <c r="Q632" s="197">
        <v>0</v>
      </c>
      <c r="R632" s="197">
        <f t="shared" si="66"/>
        <v>0</v>
      </c>
      <c r="S632" s="197">
        <v>0</v>
      </c>
      <c r="T632" s="198">
        <f t="shared" si="67"/>
        <v>0</v>
      </c>
      <c r="AR632" s="24" t="s">
        <v>252</v>
      </c>
      <c r="AT632" s="24" t="s">
        <v>143</v>
      </c>
      <c r="AU632" s="24" t="s">
        <v>83</v>
      </c>
      <c r="AY632" s="24" t="s">
        <v>140</v>
      </c>
      <c r="BE632" s="199">
        <f t="shared" si="68"/>
        <v>0</v>
      </c>
      <c r="BF632" s="199">
        <f t="shared" si="69"/>
        <v>0</v>
      </c>
      <c r="BG632" s="199">
        <f t="shared" si="70"/>
        <v>0</v>
      </c>
      <c r="BH632" s="199">
        <f t="shared" si="71"/>
        <v>0</v>
      </c>
      <c r="BI632" s="199">
        <f t="shared" si="72"/>
        <v>0</v>
      </c>
      <c r="BJ632" s="24" t="s">
        <v>81</v>
      </c>
      <c r="BK632" s="199">
        <f t="shared" si="73"/>
        <v>0</v>
      </c>
      <c r="BL632" s="24" t="s">
        <v>252</v>
      </c>
      <c r="BM632" s="24" t="s">
        <v>995</v>
      </c>
    </row>
    <row r="633" spans="2:65" s="1" customFormat="1" ht="38.25" customHeight="1">
      <c r="B633" s="41"/>
      <c r="C633" s="188" t="s">
        <v>996</v>
      </c>
      <c r="D633" s="188" t="s">
        <v>143</v>
      </c>
      <c r="E633" s="189" t="s">
        <v>997</v>
      </c>
      <c r="F633" s="190" t="s">
        <v>998</v>
      </c>
      <c r="G633" s="191" t="s">
        <v>300</v>
      </c>
      <c r="H633" s="192">
        <v>1.0999999999999999E-2</v>
      </c>
      <c r="I633" s="193"/>
      <c r="J633" s="194">
        <f t="shared" si="64"/>
        <v>0</v>
      </c>
      <c r="K633" s="190" t="s">
        <v>147</v>
      </c>
      <c r="L633" s="61"/>
      <c r="M633" s="195" t="s">
        <v>21</v>
      </c>
      <c r="N633" s="196" t="s">
        <v>44</v>
      </c>
      <c r="O633" s="42"/>
      <c r="P633" s="197">
        <f t="shared" si="65"/>
        <v>0</v>
      </c>
      <c r="Q633" s="197">
        <v>0</v>
      </c>
      <c r="R633" s="197">
        <f t="shared" si="66"/>
        <v>0</v>
      </c>
      <c r="S633" s="197">
        <v>0</v>
      </c>
      <c r="T633" s="198">
        <f t="shared" si="67"/>
        <v>0</v>
      </c>
      <c r="AR633" s="24" t="s">
        <v>252</v>
      </c>
      <c r="AT633" s="24" t="s">
        <v>143</v>
      </c>
      <c r="AU633" s="24" t="s">
        <v>83</v>
      </c>
      <c r="AY633" s="24" t="s">
        <v>140</v>
      </c>
      <c r="BE633" s="199">
        <f t="shared" si="68"/>
        <v>0</v>
      </c>
      <c r="BF633" s="199">
        <f t="shared" si="69"/>
        <v>0</v>
      </c>
      <c r="BG633" s="199">
        <f t="shared" si="70"/>
        <v>0</v>
      </c>
      <c r="BH633" s="199">
        <f t="shared" si="71"/>
        <v>0</v>
      </c>
      <c r="BI633" s="199">
        <f t="shared" si="72"/>
        <v>0</v>
      </c>
      <c r="BJ633" s="24" t="s">
        <v>81</v>
      </c>
      <c r="BK633" s="199">
        <f t="shared" si="73"/>
        <v>0</v>
      </c>
      <c r="BL633" s="24" t="s">
        <v>252</v>
      </c>
      <c r="BM633" s="24" t="s">
        <v>999</v>
      </c>
    </row>
    <row r="634" spans="2:65" s="10" customFormat="1" ht="29.85" customHeight="1">
      <c r="B634" s="172"/>
      <c r="C634" s="173"/>
      <c r="D634" s="174" t="s">
        <v>72</v>
      </c>
      <c r="E634" s="186" t="s">
        <v>1000</v>
      </c>
      <c r="F634" s="186" t="s">
        <v>1001</v>
      </c>
      <c r="G634" s="173"/>
      <c r="H634" s="173"/>
      <c r="I634" s="176"/>
      <c r="J634" s="187">
        <f>BK634</f>
        <v>0</v>
      </c>
      <c r="K634" s="173"/>
      <c r="L634" s="178"/>
      <c r="M634" s="179"/>
      <c r="N634" s="180"/>
      <c r="O634" s="180"/>
      <c r="P634" s="181">
        <f>SUM(P635:P682)</f>
        <v>0</v>
      </c>
      <c r="Q634" s="180"/>
      <c r="R634" s="181">
        <f>SUM(R635:R682)</f>
        <v>3.2441480000000002E-2</v>
      </c>
      <c r="S634" s="180"/>
      <c r="T634" s="182">
        <f>SUM(T635:T682)</f>
        <v>4.1153141</v>
      </c>
      <c r="AR634" s="183" t="s">
        <v>83</v>
      </c>
      <c r="AT634" s="184" t="s">
        <v>72</v>
      </c>
      <c r="AU634" s="184" t="s">
        <v>81</v>
      </c>
      <c r="AY634" s="183" t="s">
        <v>140</v>
      </c>
      <c r="BK634" s="185">
        <f>SUM(BK635:BK682)</f>
        <v>0</v>
      </c>
    </row>
    <row r="635" spans="2:65" s="1" customFormat="1" ht="16.5" customHeight="1">
      <c r="B635" s="41"/>
      <c r="C635" s="188" t="s">
        <v>1002</v>
      </c>
      <c r="D635" s="188" t="s">
        <v>143</v>
      </c>
      <c r="E635" s="189" t="s">
        <v>1003</v>
      </c>
      <c r="F635" s="190" t="s">
        <v>1004</v>
      </c>
      <c r="G635" s="191" t="s">
        <v>154</v>
      </c>
      <c r="H635" s="192">
        <v>76.620999999999995</v>
      </c>
      <c r="I635" s="193"/>
      <c r="J635" s="194">
        <f>ROUND(I635*H635,2)</f>
        <v>0</v>
      </c>
      <c r="K635" s="190" t="s">
        <v>147</v>
      </c>
      <c r="L635" s="61"/>
      <c r="M635" s="195" t="s">
        <v>21</v>
      </c>
      <c r="N635" s="196" t="s">
        <v>44</v>
      </c>
      <c r="O635" s="42"/>
      <c r="P635" s="197">
        <f>O635*H635</f>
        <v>0</v>
      </c>
      <c r="Q635" s="197">
        <v>0</v>
      </c>
      <c r="R635" s="197">
        <f>Q635*H635</f>
        <v>0</v>
      </c>
      <c r="S635" s="197">
        <v>3.3E-3</v>
      </c>
      <c r="T635" s="198">
        <f>S635*H635</f>
        <v>0.2528493</v>
      </c>
      <c r="AR635" s="24" t="s">
        <v>252</v>
      </c>
      <c r="AT635" s="24" t="s">
        <v>143</v>
      </c>
      <c r="AU635" s="24" t="s">
        <v>83</v>
      </c>
      <c r="AY635" s="24" t="s">
        <v>140</v>
      </c>
      <c r="BE635" s="199">
        <f>IF(N635="základní",J635,0)</f>
        <v>0</v>
      </c>
      <c r="BF635" s="199">
        <f>IF(N635="snížená",J635,0)</f>
        <v>0</v>
      </c>
      <c r="BG635" s="199">
        <f>IF(N635="zákl. přenesená",J635,0)</f>
        <v>0</v>
      </c>
      <c r="BH635" s="199">
        <f>IF(N635="sníž. přenesená",J635,0)</f>
        <v>0</v>
      </c>
      <c r="BI635" s="199">
        <f>IF(N635="nulová",J635,0)</f>
        <v>0</v>
      </c>
      <c r="BJ635" s="24" t="s">
        <v>81</v>
      </c>
      <c r="BK635" s="199">
        <f>ROUND(I635*H635,2)</f>
        <v>0</v>
      </c>
      <c r="BL635" s="24" t="s">
        <v>252</v>
      </c>
      <c r="BM635" s="24" t="s">
        <v>1005</v>
      </c>
    </row>
    <row r="636" spans="2:65" s="11" customFormat="1">
      <c r="B636" s="200"/>
      <c r="C636" s="201"/>
      <c r="D636" s="202" t="s">
        <v>156</v>
      </c>
      <c r="E636" s="203" t="s">
        <v>21</v>
      </c>
      <c r="F636" s="204" t="s">
        <v>157</v>
      </c>
      <c r="G636" s="201"/>
      <c r="H636" s="203" t="s">
        <v>21</v>
      </c>
      <c r="I636" s="205"/>
      <c r="J636" s="201"/>
      <c r="K636" s="201"/>
      <c r="L636" s="206"/>
      <c r="M636" s="207"/>
      <c r="N636" s="208"/>
      <c r="O636" s="208"/>
      <c r="P636" s="208"/>
      <c r="Q636" s="208"/>
      <c r="R636" s="208"/>
      <c r="S636" s="208"/>
      <c r="T636" s="209"/>
      <c r="AT636" s="210" t="s">
        <v>156</v>
      </c>
      <c r="AU636" s="210" t="s">
        <v>83</v>
      </c>
      <c r="AV636" s="11" t="s">
        <v>81</v>
      </c>
      <c r="AW636" s="11" t="s">
        <v>36</v>
      </c>
      <c r="AX636" s="11" t="s">
        <v>73</v>
      </c>
      <c r="AY636" s="210" t="s">
        <v>140</v>
      </c>
    </row>
    <row r="637" spans="2:65" s="12" customFormat="1">
      <c r="B637" s="211"/>
      <c r="C637" s="212"/>
      <c r="D637" s="202" t="s">
        <v>156</v>
      </c>
      <c r="E637" s="213" t="s">
        <v>21</v>
      </c>
      <c r="F637" s="214" t="s">
        <v>1006</v>
      </c>
      <c r="G637" s="212"/>
      <c r="H637" s="215">
        <v>32.67</v>
      </c>
      <c r="I637" s="216"/>
      <c r="J637" s="212"/>
      <c r="K637" s="212"/>
      <c r="L637" s="217"/>
      <c r="M637" s="218"/>
      <c r="N637" s="219"/>
      <c r="O637" s="219"/>
      <c r="P637" s="219"/>
      <c r="Q637" s="219"/>
      <c r="R637" s="219"/>
      <c r="S637" s="219"/>
      <c r="T637" s="220"/>
      <c r="AT637" s="221" t="s">
        <v>156</v>
      </c>
      <c r="AU637" s="221" t="s">
        <v>83</v>
      </c>
      <c r="AV637" s="12" t="s">
        <v>83</v>
      </c>
      <c r="AW637" s="12" t="s">
        <v>36</v>
      </c>
      <c r="AX637" s="12" t="s">
        <v>73</v>
      </c>
      <c r="AY637" s="221" t="s">
        <v>140</v>
      </c>
    </row>
    <row r="638" spans="2:65" s="12" customFormat="1">
      <c r="B638" s="211"/>
      <c r="C638" s="212"/>
      <c r="D638" s="202" t="s">
        <v>156</v>
      </c>
      <c r="E638" s="213" t="s">
        <v>21</v>
      </c>
      <c r="F638" s="214" t="s">
        <v>1007</v>
      </c>
      <c r="G638" s="212"/>
      <c r="H638" s="215">
        <v>-3.44</v>
      </c>
      <c r="I638" s="216"/>
      <c r="J638" s="212"/>
      <c r="K638" s="212"/>
      <c r="L638" s="217"/>
      <c r="M638" s="218"/>
      <c r="N638" s="219"/>
      <c r="O638" s="219"/>
      <c r="P638" s="219"/>
      <c r="Q638" s="219"/>
      <c r="R638" s="219"/>
      <c r="S638" s="219"/>
      <c r="T638" s="220"/>
      <c r="AT638" s="221" t="s">
        <v>156</v>
      </c>
      <c r="AU638" s="221" t="s">
        <v>83</v>
      </c>
      <c r="AV638" s="12" t="s">
        <v>83</v>
      </c>
      <c r="AW638" s="12" t="s">
        <v>36</v>
      </c>
      <c r="AX638" s="12" t="s">
        <v>73</v>
      </c>
      <c r="AY638" s="221" t="s">
        <v>140</v>
      </c>
    </row>
    <row r="639" spans="2:65" s="12" customFormat="1">
      <c r="B639" s="211"/>
      <c r="C639" s="212"/>
      <c r="D639" s="202" t="s">
        <v>156</v>
      </c>
      <c r="E639" s="213" t="s">
        <v>21</v>
      </c>
      <c r="F639" s="214" t="s">
        <v>1008</v>
      </c>
      <c r="G639" s="212"/>
      <c r="H639" s="215">
        <v>27.443000000000001</v>
      </c>
      <c r="I639" s="216"/>
      <c r="J639" s="212"/>
      <c r="K639" s="212"/>
      <c r="L639" s="217"/>
      <c r="M639" s="218"/>
      <c r="N639" s="219"/>
      <c r="O639" s="219"/>
      <c r="P639" s="219"/>
      <c r="Q639" s="219"/>
      <c r="R639" s="219"/>
      <c r="S639" s="219"/>
      <c r="T639" s="220"/>
      <c r="AT639" s="221" t="s">
        <v>156</v>
      </c>
      <c r="AU639" s="221" t="s">
        <v>83</v>
      </c>
      <c r="AV639" s="12" t="s">
        <v>83</v>
      </c>
      <c r="AW639" s="12" t="s">
        <v>36</v>
      </c>
      <c r="AX639" s="12" t="s">
        <v>73</v>
      </c>
      <c r="AY639" s="221" t="s">
        <v>140</v>
      </c>
    </row>
    <row r="640" spans="2:65" s="12" customFormat="1">
      <c r="B640" s="211"/>
      <c r="C640" s="212"/>
      <c r="D640" s="202" t="s">
        <v>156</v>
      </c>
      <c r="E640" s="213" t="s">
        <v>21</v>
      </c>
      <c r="F640" s="214" t="s">
        <v>1009</v>
      </c>
      <c r="G640" s="212"/>
      <c r="H640" s="215">
        <v>21.027999999999999</v>
      </c>
      <c r="I640" s="216"/>
      <c r="J640" s="212"/>
      <c r="K640" s="212"/>
      <c r="L640" s="217"/>
      <c r="M640" s="218"/>
      <c r="N640" s="219"/>
      <c r="O640" s="219"/>
      <c r="P640" s="219"/>
      <c r="Q640" s="219"/>
      <c r="R640" s="219"/>
      <c r="S640" s="219"/>
      <c r="T640" s="220"/>
      <c r="AT640" s="221" t="s">
        <v>156</v>
      </c>
      <c r="AU640" s="221" t="s">
        <v>83</v>
      </c>
      <c r="AV640" s="12" t="s">
        <v>83</v>
      </c>
      <c r="AW640" s="12" t="s">
        <v>36</v>
      </c>
      <c r="AX640" s="12" t="s">
        <v>73</v>
      </c>
      <c r="AY640" s="221" t="s">
        <v>140</v>
      </c>
    </row>
    <row r="641" spans="2:65" s="12" customFormat="1">
      <c r="B641" s="211"/>
      <c r="C641" s="212"/>
      <c r="D641" s="202" t="s">
        <v>156</v>
      </c>
      <c r="E641" s="213" t="s">
        <v>21</v>
      </c>
      <c r="F641" s="214" t="s">
        <v>1010</v>
      </c>
      <c r="G641" s="212"/>
      <c r="H641" s="215">
        <v>-1.08</v>
      </c>
      <c r="I641" s="216"/>
      <c r="J641" s="212"/>
      <c r="K641" s="212"/>
      <c r="L641" s="217"/>
      <c r="M641" s="218"/>
      <c r="N641" s="219"/>
      <c r="O641" s="219"/>
      <c r="P641" s="219"/>
      <c r="Q641" s="219"/>
      <c r="R641" s="219"/>
      <c r="S641" s="219"/>
      <c r="T641" s="220"/>
      <c r="AT641" s="221" t="s">
        <v>156</v>
      </c>
      <c r="AU641" s="221" t="s">
        <v>83</v>
      </c>
      <c r="AV641" s="12" t="s">
        <v>83</v>
      </c>
      <c r="AW641" s="12" t="s">
        <v>36</v>
      </c>
      <c r="AX641" s="12" t="s">
        <v>73</v>
      </c>
      <c r="AY641" s="221" t="s">
        <v>140</v>
      </c>
    </row>
    <row r="642" spans="2:65" s="14" customFormat="1">
      <c r="B642" s="233"/>
      <c r="C642" s="234"/>
      <c r="D642" s="202" t="s">
        <v>156</v>
      </c>
      <c r="E642" s="235" t="s">
        <v>21</v>
      </c>
      <c r="F642" s="236" t="s">
        <v>164</v>
      </c>
      <c r="G642" s="234"/>
      <c r="H642" s="237">
        <v>76.620999999999995</v>
      </c>
      <c r="I642" s="238"/>
      <c r="J642" s="234"/>
      <c r="K642" s="234"/>
      <c r="L642" s="239"/>
      <c r="M642" s="240"/>
      <c r="N642" s="241"/>
      <c r="O642" s="241"/>
      <c r="P642" s="241"/>
      <c r="Q642" s="241"/>
      <c r="R642" s="241"/>
      <c r="S642" s="241"/>
      <c r="T642" s="242"/>
      <c r="AT642" s="243" t="s">
        <v>156</v>
      </c>
      <c r="AU642" s="243" t="s">
        <v>83</v>
      </c>
      <c r="AV642" s="14" t="s">
        <v>148</v>
      </c>
      <c r="AW642" s="14" t="s">
        <v>36</v>
      </c>
      <c r="AX642" s="14" t="s">
        <v>81</v>
      </c>
      <c r="AY642" s="243" t="s">
        <v>140</v>
      </c>
    </row>
    <row r="643" spans="2:65" s="1" customFormat="1" ht="16.5" customHeight="1">
      <c r="B643" s="41"/>
      <c r="C643" s="188" t="s">
        <v>1011</v>
      </c>
      <c r="D643" s="188" t="s">
        <v>143</v>
      </c>
      <c r="E643" s="189" t="s">
        <v>1012</v>
      </c>
      <c r="F643" s="190" t="s">
        <v>1013</v>
      </c>
      <c r="G643" s="191" t="s">
        <v>154</v>
      </c>
      <c r="H643" s="192">
        <v>86.308999999999997</v>
      </c>
      <c r="I643" s="193"/>
      <c r="J643" s="194">
        <f>ROUND(I643*H643,2)</f>
        <v>0</v>
      </c>
      <c r="K643" s="190" t="s">
        <v>147</v>
      </c>
      <c r="L643" s="61"/>
      <c r="M643" s="195" t="s">
        <v>21</v>
      </c>
      <c r="N643" s="196" t="s">
        <v>44</v>
      </c>
      <c r="O643" s="42"/>
      <c r="P643" s="197">
        <f>O643*H643</f>
        <v>0</v>
      </c>
      <c r="Q643" s="197">
        <v>0</v>
      </c>
      <c r="R643" s="197">
        <f>Q643*H643</f>
        <v>0</v>
      </c>
      <c r="S643" s="197">
        <v>1.0200000000000001E-2</v>
      </c>
      <c r="T643" s="198">
        <f>S643*H643</f>
        <v>0.88035180000000002</v>
      </c>
      <c r="AR643" s="24" t="s">
        <v>252</v>
      </c>
      <c r="AT643" s="24" t="s">
        <v>143</v>
      </c>
      <c r="AU643" s="24" t="s">
        <v>83</v>
      </c>
      <c r="AY643" s="24" t="s">
        <v>140</v>
      </c>
      <c r="BE643" s="199">
        <f>IF(N643="základní",J643,0)</f>
        <v>0</v>
      </c>
      <c r="BF643" s="199">
        <f>IF(N643="snížená",J643,0)</f>
        <v>0</v>
      </c>
      <c r="BG643" s="199">
        <f>IF(N643="zákl. přenesená",J643,0)</f>
        <v>0</v>
      </c>
      <c r="BH643" s="199">
        <f>IF(N643="sníž. přenesená",J643,0)</f>
        <v>0</v>
      </c>
      <c r="BI643" s="199">
        <f>IF(N643="nulová",J643,0)</f>
        <v>0</v>
      </c>
      <c r="BJ643" s="24" t="s">
        <v>81</v>
      </c>
      <c r="BK643" s="199">
        <f>ROUND(I643*H643,2)</f>
        <v>0</v>
      </c>
      <c r="BL643" s="24" t="s">
        <v>252</v>
      </c>
      <c r="BM643" s="24" t="s">
        <v>1014</v>
      </c>
    </row>
    <row r="644" spans="2:65" s="11" customFormat="1">
      <c r="B644" s="200"/>
      <c r="C644" s="201"/>
      <c r="D644" s="202" t="s">
        <v>156</v>
      </c>
      <c r="E644" s="203" t="s">
        <v>21</v>
      </c>
      <c r="F644" s="204" t="s">
        <v>157</v>
      </c>
      <c r="G644" s="201"/>
      <c r="H644" s="203" t="s">
        <v>21</v>
      </c>
      <c r="I644" s="205"/>
      <c r="J644" s="201"/>
      <c r="K644" s="201"/>
      <c r="L644" s="206"/>
      <c r="M644" s="207"/>
      <c r="N644" s="208"/>
      <c r="O644" s="208"/>
      <c r="P644" s="208"/>
      <c r="Q644" s="208"/>
      <c r="R644" s="208"/>
      <c r="S644" s="208"/>
      <c r="T644" s="209"/>
      <c r="AT644" s="210" t="s">
        <v>156</v>
      </c>
      <c r="AU644" s="210" t="s">
        <v>83</v>
      </c>
      <c r="AV644" s="11" t="s">
        <v>81</v>
      </c>
      <c r="AW644" s="11" t="s">
        <v>36</v>
      </c>
      <c r="AX644" s="11" t="s">
        <v>73</v>
      </c>
      <c r="AY644" s="210" t="s">
        <v>140</v>
      </c>
    </row>
    <row r="645" spans="2:65" s="12" customFormat="1">
      <c r="B645" s="211"/>
      <c r="C645" s="212"/>
      <c r="D645" s="202" t="s">
        <v>156</v>
      </c>
      <c r="E645" s="213" t="s">
        <v>21</v>
      </c>
      <c r="F645" s="214" t="s">
        <v>360</v>
      </c>
      <c r="G645" s="212"/>
      <c r="H645" s="215">
        <v>37.07</v>
      </c>
      <c r="I645" s="216"/>
      <c r="J645" s="212"/>
      <c r="K645" s="212"/>
      <c r="L645" s="217"/>
      <c r="M645" s="218"/>
      <c r="N645" s="219"/>
      <c r="O645" s="219"/>
      <c r="P645" s="219"/>
      <c r="Q645" s="219"/>
      <c r="R645" s="219"/>
      <c r="S645" s="219"/>
      <c r="T645" s="220"/>
      <c r="AT645" s="221" t="s">
        <v>156</v>
      </c>
      <c r="AU645" s="221" t="s">
        <v>83</v>
      </c>
      <c r="AV645" s="12" t="s">
        <v>83</v>
      </c>
      <c r="AW645" s="12" t="s">
        <v>36</v>
      </c>
      <c r="AX645" s="12" t="s">
        <v>73</v>
      </c>
      <c r="AY645" s="221" t="s">
        <v>140</v>
      </c>
    </row>
    <row r="646" spans="2:65" s="12" customFormat="1">
      <c r="B646" s="211"/>
      <c r="C646" s="212"/>
      <c r="D646" s="202" t="s">
        <v>156</v>
      </c>
      <c r="E646" s="213" t="s">
        <v>21</v>
      </c>
      <c r="F646" s="214" t="s">
        <v>170</v>
      </c>
      <c r="G646" s="212"/>
      <c r="H646" s="215">
        <v>-4.08</v>
      </c>
      <c r="I646" s="216"/>
      <c r="J646" s="212"/>
      <c r="K646" s="212"/>
      <c r="L646" s="217"/>
      <c r="M646" s="218"/>
      <c r="N646" s="219"/>
      <c r="O646" s="219"/>
      <c r="P646" s="219"/>
      <c r="Q646" s="219"/>
      <c r="R646" s="219"/>
      <c r="S646" s="219"/>
      <c r="T646" s="220"/>
      <c r="AT646" s="221" t="s">
        <v>156</v>
      </c>
      <c r="AU646" s="221" t="s">
        <v>83</v>
      </c>
      <c r="AV646" s="12" t="s">
        <v>83</v>
      </c>
      <c r="AW646" s="12" t="s">
        <v>36</v>
      </c>
      <c r="AX646" s="12" t="s">
        <v>73</v>
      </c>
      <c r="AY646" s="221" t="s">
        <v>140</v>
      </c>
    </row>
    <row r="647" spans="2:65" s="12" customFormat="1">
      <c r="B647" s="211"/>
      <c r="C647" s="212"/>
      <c r="D647" s="202" t="s">
        <v>156</v>
      </c>
      <c r="E647" s="213" t="s">
        <v>21</v>
      </c>
      <c r="F647" s="214" t="s">
        <v>361</v>
      </c>
      <c r="G647" s="212"/>
      <c r="H647" s="215">
        <v>31.138999999999999</v>
      </c>
      <c r="I647" s="216"/>
      <c r="J647" s="212"/>
      <c r="K647" s="212"/>
      <c r="L647" s="217"/>
      <c r="M647" s="218"/>
      <c r="N647" s="219"/>
      <c r="O647" s="219"/>
      <c r="P647" s="219"/>
      <c r="Q647" s="219"/>
      <c r="R647" s="219"/>
      <c r="S647" s="219"/>
      <c r="T647" s="220"/>
      <c r="AT647" s="221" t="s">
        <v>156</v>
      </c>
      <c r="AU647" s="221" t="s">
        <v>83</v>
      </c>
      <c r="AV647" s="12" t="s">
        <v>83</v>
      </c>
      <c r="AW647" s="12" t="s">
        <v>36</v>
      </c>
      <c r="AX647" s="12" t="s">
        <v>73</v>
      </c>
      <c r="AY647" s="221" t="s">
        <v>140</v>
      </c>
    </row>
    <row r="648" spans="2:65" s="12" customFormat="1">
      <c r="B648" s="211"/>
      <c r="C648" s="212"/>
      <c r="D648" s="202" t="s">
        <v>156</v>
      </c>
      <c r="E648" s="213" t="s">
        <v>21</v>
      </c>
      <c r="F648" s="214" t="s">
        <v>362</v>
      </c>
      <c r="G648" s="212"/>
      <c r="H648" s="215">
        <v>23.86</v>
      </c>
      <c r="I648" s="216"/>
      <c r="J648" s="212"/>
      <c r="K648" s="212"/>
      <c r="L648" s="217"/>
      <c r="M648" s="218"/>
      <c r="N648" s="219"/>
      <c r="O648" s="219"/>
      <c r="P648" s="219"/>
      <c r="Q648" s="219"/>
      <c r="R648" s="219"/>
      <c r="S648" s="219"/>
      <c r="T648" s="220"/>
      <c r="AT648" s="221" t="s">
        <v>156</v>
      </c>
      <c r="AU648" s="221" t="s">
        <v>83</v>
      </c>
      <c r="AV648" s="12" t="s">
        <v>83</v>
      </c>
      <c r="AW648" s="12" t="s">
        <v>36</v>
      </c>
      <c r="AX648" s="12" t="s">
        <v>73</v>
      </c>
      <c r="AY648" s="221" t="s">
        <v>140</v>
      </c>
    </row>
    <row r="649" spans="2:65" s="12" customFormat="1">
      <c r="B649" s="211"/>
      <c r="C649" s="212"/>
      <c r="D649" s="202" t="s">
        <v>156</v>
      </c>
      <c r="E649" s="213" t="s">
        <v>21</v>
      </c>
      <c r="F649" s="214" t="s">
        <v>363</v>
      </c>
      <c r="G649" s="212"/>
      <c r="H649" s="215">
        <v>-1.68</v>
      </c>
      <c r="I649" s="216"/>
      <c r="J649" s="212"/>
      <c r="K649" s="212"/>
      <c r="L649" s="217"/>
      <c r="M649" s="218"/>
      <c r="N649" s="219"/>
      <c r="O649" s="219"/>
      <c r="P649" s="219"/>
      <c r="Q649" s="219"/>
      <c r="R649" s="219"/>
      <c r="S649" s="219"/>
      <c r="T649" s="220"/>
      <c r="AT649" s="221" t="s">
        <v>156</v>
      </c>
      <c r="AU649" s="221" t="s">
        <v>83</v>
      </c>
      <c r="AV649" s="12" t="s">
        <v>83</v>
      </c>
      <c r="AW649" s="12" t="s">
        <v>36</v>
      </c>
      <c r="AX649" s="12" t="s">
        <v>73</v>
      </c>
      <c r="AY649" s="221" t="s">
        <v>140</v>
      </c>
    </row>
    <row r="650" spans="2:65" s="14" customFormat="1">
      <c r="B650" s="233"/>
      <c r="C650" s="234"/>
      <c r="D650" s="202" t="s">
        <v>156</v>
      </c>
      <c r="E650" s="235" t="s">
        <v>21</v>
      </c>
      <c r="F650" s="236" t="s">
        <v>164</v>
      </c>
      <c r="G650" s="234"/>
      <c r="H650" s="237">
        <v>86.308999999999997</v>
      </c>
      <c r="I650" s="238"/>
      <c r="J650" s="234"/>
      <c r="K650" s="234"/>
      <c r="L650" s="239"/>
      <c r="M650" s="240"/>
      <c r="N650" s="241"/>
      <c r="O650" s="241"/>
      <c r="P650" s="241"/>
      <c r="Q650" s="241"/>
      <c r="R650" s="241"/>
      <c r="S650" s="241"/>
      <c r="T650" s="242"/>
      <c r="AT650" s="243" t="s">
        <v>156</v>
      </c>
      <c r="AU650" s="243" t="s">
        <v>83</v>
      </c>
      <c r="AV650" s="14" t="s">
        <v>148</v>
      </c>
      <c r="AW650" s="14" t="s">
        <v>36</v>
      </c>
      <c r="AX650" s="14" t="s">
        <v>81</v>
      </c>
      <c r="AY650" s="243" t="s">
        <v>140</v>
      </c>
    </row>
    <row r="651" spans="2:65" s="1" customFormat="1" ht="25.5" customHeight="1">
      <c r="B651" s="41"/>
      <c r="C651" s="188" t="s">
        <v>1015</v>
      </c>
      <c r="D651" s="188" t="s">
        <v>143</v>
      </c>
      <c r="E651" s="189" t="s">
        <v>1016</v>
      </c>
      <c r="F651" s="190" t="s">
        <v>1017</v>
      </c>
      <c r="G651" s="191" t="s">
        <v>215</v>
      </c>
      <c r="H651" s="192">
        <v>1.9</v>
      </c>
      <c r="I651" s="193"/>
      <c r="J651" s="194">
        <f>ROUND(I651*H651,2)</f>
        <v>0</v>
      </c>
      <c r="K651" s="190" t="s">
        <v>147</v>
      </c>
      <c r="L651" s="61"/>
      <c r="M651" s="195" t="s">
        <v>21</v>
      </c>
      <c r="N651" s="196" t="s">
        <v>44</v>
      </c>
      <c r="O651" s="42"/>
      <c r="P651" s="197">
        <f>O651*H651</f>
        <v>0</v>
      </c>
      <c r="Q651" s="197">
        <v>1.6919999999999999E-4</v>
      </c>
      <c r="R651" s="197">
        <f>Q651*H651</f>
        <v>3.2147999999999996E-4</v>
      </c>
      <c r="S651" s="197">
        <v>0</v>
      </c>
      <c r="T651" s="198">
        <f>S651*H651</f>
        <v>0</v>
      </c>
      <c r="AR651" s="24" t="s">
        <v>252</v>
      </c>
      <c r="AT651" s="24" t="s">
        <v>143</v>
      </c>
      <c r="AU651" s="24" t="s">
        <v>83</v>
      </c>
      <c r="AY651" s="24" t="s">
        <v>140</v>
      </c>
      <c r="BE651" s="199">
        <f>IF(N651="základní",J651,0)</f>
        <v>0</v>
      </c>
      <c r="BF651" s="199">
        <f>IF(N651="snížená",J651,0)</f>
        <v>0</v>
      </c>
      <c r="BG651" s="199">
        <f>IF(N651="zákl. přenesená",J651,0)</f>
        <v>0</v>
      </c>
      <c r="BH651" s="199">
        <f>IF(N651="sníž. přenesená",J651,0)</f>
        <v>0</v>
      </c>
      <c r="BI651" s="199">
        <f>IF(N651="nulová",J651,0)</f>
        <v>0</v>
      </c>
      <c r="BJ651" s="24" t="s">
        <v>81</v>
      </c>
      <c r="BK651" s="199">
        <f>ROUND(I651*H651,2)</f>
        <v>0</v>
      </c>
      <c r="BL651" s="24" t="s">
        <v>252</v>
      </c>
      <c r="BM651" s="24" t="s">
        <v>1018</v>
      </c>
    </row>
    <row r="652" spans="2:65" s="12" customFormat="1">
      <c r="B652" s="211"/>
      <c r="C652" s="212"/>
      <c r="D652" s="202" t="s">
        <v>156</v>
      </c>
      <c r="E652" s="213" t="s">
        <v>21</v>
      </c>
      <c r="F652" s="214" t="s">
        <v>1019</v>
      </c>
      <c r="G652" s="212"/>
      <c r="H652" s="215">
        <v>1.9</v>
      </c>
      <c r="I652" s="216"/>
      <c r="J652" s="212"/>
      <c r="K652" s="212"/>
      <c r="L652" s="217"/>
      <c r="M652" s="218"/>
      <c r="N652" s="219"/>
      <c r="O652" s="219"/>
      <c r="P652" s="219"/>
      <c r="Q652" s="219"/>
      <c r="R652" s="219"/>
      <c r="S652" s="219"/>
      <c r="T652" s="220"/>
      <c r="AT652" s="221" t="s">
        <v>156</v>
      </c>
      <c r="AU652" s="221" t="s">
        <v>83</v>
      </c>
      <c r="AV652" s="12" t="s">
        <v>83</v>
      </c>
      <c r="AW652" s="12" t="s">
        <v>36</v>
      </c>
      <c r="AX652" s="12" t="s">
        <v>73</v>
      </c>
      <c r="AY652" s="221" t="s">
        <v>140</v>
      </c>
    </row>
    <row r="653" spans="2:65" s="14" customFormat="1">
      <c r="B653" s="233"/>
      <c r="C653" s="234"/>
      <c r="D653" s="202" t="s">
        <v>156</v>
      </c>
      <c r="E653" s="235" t="s">
        <v>21</v>
      </c>
      <c r="F653" s="236" t="s">
        <v>164</v>
      </c>
      <c r="G653" s="234"/>
      <c r="H653" s="237">
        <v>1.9</v>
      </c>
      <c r="I653" s="238"/>
      <c r="J653" s="234"/>
      <c r="K653" s="234"/>
      <c r="L653" s="239"/>
      <c r="M653" s="240"/>
      <c r="N653" s="241"/>
      <c r="O653" s="241"/>
      <c r="P653" s="241"/>
      <c r="Q653" s="241"/>
      <c r="R653" s="241"/>
      <c r="S653" s="241"/>
      <c r="T653" s="242"/>
      <c r="AT653" s="243" t="s">
        <v>156</v>
      </c>
      <c r="AU653" s="243" t="s">
        <v>83</v>
      </c>
      <c r="AV653" s="14" t="s">
        <v>148</v>
      </c>
      <c r="AW653" s="14" t="s">
        <v>36</v>
      </c>
      <c r="AX653" s="14" t="s">
        <v>81</v>
      </c>
      <c r="AY653" s="243" t="s">
        <v>140</v>
      </c>
    </row>
    <row r="654" spans="2:65" s="1" customFormat="1" ht="25.5" customHeight="1">
      <c r="B654" s="41"/>
      <c r="C654" s="244" t="s">
        <v>1020</v>
      </c>
      <c r="D654" s="244" t="s">
        <v>221</v>
      </c>
      <c r="E654" s="245" t="s">
        <v>1021</v>
      </c>
      <c r="F654" s="246" t="s">
        <v>1022</v>
      </c>
      <c r="G654" s="247" t="s">
        <v>146</v>
      </c>
      <c r="H654" s="248">
        <v>2</v>
      </c>
      <c r="I654" s="249"/>
      <c r="J654" s="250">
        <f>ROUND(I654*H654,2)</f>
        <v>0</v>
      </c>
      <c r="K654" s="246" t="s">
        <v>21</v>
      </c>
      <c r="L654" s="251"/>
      <c r="M654" s="252" t="s">
        <v>21</v>
      </c>
      <c r="N654" s="253" t="s">
        <v>44</v>
      </c>
      <c r="O654" s="42"/>
      <c r="P654" s="197">
        <f>O654*H654</f>
        <v>0</v>
      </c>
      <c r="Q654" s="197">
        <v>1.6060000000000001E-2</v>
      </c>
      <c r="R654" s="197">
        <f>Q654*H654</f>
        <v>3.2120000000000003E-2</v>
      </c>
      <c r="S654" s="197">
        <v>0</v>
      </c>
      <c r="T654" s="198">
        <f>S654*H654</f>
        <v>0</v>
      </c>
      <c r="AR654" s="24" t="s">
        <v>331</v>
      </c>
      <c r="AT654" s="24" t="s">
        <v>221</v>
      </c>
      <c r="AU654" s="24" t="s">
        <v>83</v>
      </c>
      <c r="AY654" s="24" t="s">
        <v>140</v>
      </c>
      <c r="BE654" s="199">
        <f>IF(N654="základní",J654,0)</f>
        <v>0</v>
      </c>
      <c r="BF654" s="199">
        <f>IF(N654="snížená",J654,0)</f>
        <v>0</v>
      </c>
      <c r="BG654" s="199">
        <f>IF(N654="zákl. přenesená",J654,0)</f>
        <v>0</v>
      </c>
      <c r="BH654" s="199">
        <f>IF(N654="sníž. přenesená",J654,0)</f>
        <v>0</v>
      </c>
      <c r="BI654" s="199">
        <f>IF(N654="nulová",J654,0)</f>
        <v>0</v>
      </c>
      <c r="BJ654" s="24" t="s">
        <v>81</v>
      </c>
      <c r="BK654" s="199">
        <f>ROUND(I654*H654,2)</f>
        <v>0</v>
      </c>
      <c r="BL654" s="24" t="s">
        <v>252</v>
      </c>
      <c r="BM654" s="24" t="s">
        <v>1023</v>
      </c>
    </row>
    <row r="655" spans="2:65" s="1" customFormat="1" ht="16.5" customHeight="1">
      <c r="B655" s="41"/>
      <c r="C655" s="188" t="s">
        <v>1024</v>
      </c>
      <c r="D655" s="188" t="s">
        <v>143</v>
      </c>
      <c r="E655" s="189" t="s">
        <v>1025</v>
      </c>
      <c r="F655" s="190" t="s">
        <v>1026</v>
      </c>
      <c r="G655" s="191" t="s">
        <v>154</v>
      </c>
      <c r="H655" s="192">
        <v>76.923000000000002</v>
      </c>
      <c r="I655" s="193"/>
      <c r="J655" s="194">
        <f>ROUND(I655*H655,2)</f>
        <v>0</v>
      </c>
      <c r="K655" s="190" t="s">
        <v>147</v>
      </c>
      <c r="L655" s="61"/>
      <c r="M655" s="195" t="s">
        <v>21</v>
      </c>
      <c r="N655" s="196" t="s">
        <v>44</v>
      </c>
      <c r="O655" s="42"/>
      <c r="P655" s="197">
        <f>O655*H655</f>
        <v>0</v>
      </c>
      <c r="Q655" s="197">
        <v>0</v>
      </c>
      <c r="R655" s="197">
        <f>Q655*H655</f>
        <v>0</v>
      </c>
      <c r="S655" s="197">
        <v>5.0000000000000001E-3</v>
      </c>
      <c r="T655" s="198">
        <f>S655*H655</f>
        <v>0.38461500000000004</v>
      </c>
      <c r="AR655" s="24" t="s">
        <v>252</v>
      </c>
      <c r="AT655" s="24" t="s">
        <v>143</v>
      </c>
      <c r="AU655" s="24" t="s">
        <v>83</v>
      </c>
      <c r="AY655" s="24" t="s">
        <v>140</v>
      </c>
      <c r="BE655" s="199">
        <f>IF(N655="základní",J655,0)</f>
        <v>0</v>
      </c>
      <c r="BF655" s="199">
        <f>IF(N655="snížená",J655,0)</f>
        <v>0</v>
      </c>
      <c r="BG655" s="199">
        <f>IF(N655="zákl. přenesená",J655,0)</f>
        <v>0</v>
      </c>
      <c r="BH655" s="199">
        <f>IF(N655="sníž. přenesená",J655,0)</f>
        <v>0</v>
      </c>
      <c r="BI655" s="199">
        <f>IF(N655="nulová",J655,0)</f>
        <v>0</v>
      </c>
      <c r="BJ655" s="24" t="s">
        <v>81</v>
      </c>
      <c r="BK655" s="199">
        <f>ROUND(I655*H655,2)</f>
        <v>0</v>
      </c>
      <c r="BL655" s="24" t="s">
        <v>252</v>
      </c>
      <c r="BM655" s="24" t="s">
        <v>1027</v>
      </c>
    </row>
    <row r="656" spans="2:65" s="11" customFormat="1">
      <c r="B656" s="200"/>
      <c r="C656" s="201"/>
      <c r="D656" s="202" t="s">
        <v>156</v>
      </c>
      <c r="E656" s="203" t="s">
        <v>21</v>
      </c>
      <c r="F656" s="204" t="s">
        <v>157</v>
      </c>
      <c r="G656" s="201"/>
      <c r="H656" s="203" t="s">
        <v>21</v>
      </c>
      <c r="I656" s="205"/>
      <c r="J656" s="201"/>
      <c r="K656" s="201"/>
      <c r="L656" s="206"/>
      <c r="M656" s="207"/>
      <c r="N656" s="208"/>
      <c r="O656" s="208"/>
      <c r="P656" s="208"/>
      <c r="Q656" s="208"/>
      <c r="R656" s="208"/>
      <c r="S656" s="208"/>
      <c r="T656" s="209"/>
      <c r="AT656" s="210" t="s">
        <v>156</v>
      </c>
      <c r="AU656" s="210" t="s">
        <v>83</v>
      </c>
      <c r="AV656" s="11" t="s">
        <v>81</v>
      </c>
      <c r="AW656" s="11" t="s">
        <v>36</v>
      </c>
      <c r="AX656" s="11" t="s">
        <v>73</v>
      </c>
      <c r="AY656" s="210" t="s">
        <v>140</v>
      </c>
    </row>
    <row r="657" spans="2:65" s="12" customFormat="1">
      <c r="B657" s="211"/>
      <c r="C657" s="212"/>
      <c r="D657" s="202" t="s">
        <v>156</v>
      </c>
      <c r="E657" s="213" t="s">
        <v>21</v>
      </c>
      <c r="F657" s="214" t="s">
        <v>354</v>
      </c>
      <c r="G657" s="212"/>
      <c r="H657" s="215">
        <v>78.376000000000005</v>
      </c>
      <c r="I657" s="216"/>
      <c r="J657" s="212"/>
      <c r="K657" s="212"/>
      <c r="L657" s="217"/>
      <c r="M657" s="218"/>
      <c r="N657" s="219"/>
      <c r="O657" s="219"/>
      <c r="P657" s="219"/>
      <c r="Q657" s="219"/>
      <c r="R657" s="219"/>
      <c r="S657" s="219"/>
      <c r="T657" s="220"/>
      <c r="AT657" s="221" t="s">
        <v>156</v>
      </c>
      <c r="AU657" s="221" t="s">
        <v>83</v>
      </c>
      <c r="AV657" s="12" t="s">
        <v>83</v>
      </c>
      <c r="AW657" s="12" t="s">
        <v>36</v>
      </c>
      <c r="AX657" s="12" t="s">
        <v>73</v>
      </c>
      <c r="AY657" s="221" t="s">
        <v>140</v>
      </c>
    </row>
    <row r="658" spans="2:65" s="12" customFormat="1">
      <c r="B658" s="211"/>
      <c r="C658" s="212"/>
      <c r="D658" s="202" t="s">
        <v>156</v>
      </c>
      <c r="E658" s="213" t="s">
        <v>21</v>
      </c>
      <c r="F658" s="214" t="s">
        <v>355</v>
      </c>
      <c r="G658" s="212"/>
      <c r="H658" s="215">
        <v>-1.4530000000000001</v>
      </c>
      <c r="I658" s="216"/>
      <c r="J658" s="212"/>
      <c r="K658" s="212"/>
      <c r="L658" s="217"/>
      <c r="M658" s="218"/>
      <c r="N658" s="219"/>
      <c r="O658" s="219"/>
      <c r="P658" s="219"/>
      <c r="Q658" s="219"/>
      <c r="R658" s="219"/>
      <c r="S658" s="219"/>
      <c r="T658" s="220"/>
      <c r="AT658" s="221" t="s">
        <v>156</v>
      </c>
      <c r="AU658" s="221" t="s">
        <v>83</v>
      </c>
      <c r="AV658" s="12" t="s">
        <v>83</v>
      </c>
      <c r="AW658" s="12" t="s">
        <v>36</v>
      </c>
      <c r="AX658" s="12" t="s">
        <v>73</v>
      </c>
      <c r="AY658" s="221" t="s">
        <v>140</v>
      </c>
    </row>
    <row r="659" spans="2:65" s="14" customFormat="1">
      <c r="B659" s="233"/>
      <c r="C659" s="234"/>
      <c r="D659" s="202" t="s">
        <v>156</v>
      </c>
      <c r="E659" s="235" t="s">
        <v>21</v>
      </c>
      <c r="F659" s="236" t="s">
        <v>164</v>
      </c>
      <c r="G659" s="234"/>
      <c r="H659" s="237">
        <v>76.923000000000002</v>
      </c>
      <c r="I659" s="238"/>
      <c r="J659" s="234"/>
      <c r="K659" s="234"/>
      <c r="L659" s="239"/>
      <c r="M659" s="240"/>
      <c r="N659" s="241"/>
      <c r="O659" s="241"/>
      <c r="P659" s="241"/>
      <c r="Q659" s="241"/>
      <c r="R659" s="241"/>
      <c r="S659" s="241"/>
      <c r="T659" s="242"/>
      <c r="AT659" s="243" t="s">
        <v>156</v>
      </c>
      <c r="AU659" s="243" t="s">
        <v>83</v>
      </c>
      <c r="AV659" s="14" t="s">
        <v>148</v>
      </c>
      <c r="AW659" s="14" t="s">
        <v>36</v>
      </c>
      <c r="AX659" s="14" t="s">
        <v>81</v>
      </c>
      <c r="AY659" s="243" t="s">
        <v>140</v>
      </c>
    </row>
    <row r="660" spans="2:65" s="1" customFormat="1" ht="16.5" customHeight="1">
      <c r="B660" s="41"/>
      <c r="C660" s="188" t="s">
        <v>1028</v>
      </c>
      <c r="D660" s="188" t="s">
        <v>143</v>
      </c>
      <c r="E660" s="189" t="s">
        <v>1029</v>
      </c>
      <c r="F660" s="190" t="s">
        <v>1030</v>
      </c>
      <c r="G660" s="191" t="s">
        <v>154</v>
      </c>
      <c r="H660" s="192">
        <v>152.13399999999999</v>
      </c>
      <c r="I660" s="193"/>
      <c r="J660" s="194">
        <f>ROUND(I660*H660,2)</f>
        <v>0</v>
      </c>
      <c r="K660" s="190" t="s">
        <v>147</v>
      </c>
      <c r="L660" s="61"/>
      <c r="M660" s="195" t="s">
        <v>21</v>
      </c>
      <c r="N660" s="196" t="s">
        <v>44</v>
      </c>
      <c r="O660" s="42"/>
      <c r="P660" s="197">
        <f>O660*H660</f>
        <v>0</v>
      </c>
      <c r="Q660" s="197">
        <v>0</v>
      </c>
      <c r="R660" s="197">
        <f>Q660*H660</f>
        <v>0</v>
      </c>
      <c r="S660" s="197">
        <v>2E-3</v>
      </c>
      <c r="T660" s="198">
        <f>S660*H660</f>
        <v>0.30426799999999998</v>
      </c>
      <c r="AR660" s="24" t="s">
        <v>252</v>
      </c>
      <c r="AT660" s="24" t="s">
        <v>143</v>
      </c>
      <c r="AU660" s="24" t="s">
        <v>83</v>
      </c>
      <c r="AY660" s="24" t="s">
        <v>140</v>
      </c>
      <c r="BE660" s="199">
        <f>IF(N660="základní",J660,0)</f>
        <v>0</v>
      </c>
      <c r="BF660" s="199">
        <f>IF(N660="snížená",J660,0)</f>
        <v>0</v>
      </c>
      <c r="BG660" s="199">
        <f>IF(N660="zákl. přenesená",J660,0)</f>
        <v>0</v>
      </c>
      <c r="BH660" s="199">
        <f>IF(N660="sníž. přenesená",J660,0)</f>
        <v>0</v>
      </c>
      <c r="BI660" s="199">
        <f>IF(N660="nulová",J660,0)</f>
        <v>0</v>
      </c>
      <c r="BJ660" s="24" t="s">
        <v>81</v>
      </c>
      <c r="BK660" s="199">
        <f>ROUND(I660*H660,2)</f>
        <v>0</v>
      </c>
      <c r="BL660" s="24" t="s">
        <v>252</v>
      </c>
      <c r="BM660" s="24" t="s">
        <v>1031</v>
      </c>
    </row>
    <row r="661" spans="2:65" s="11" customFormat="1">
      <c r="B661" s="200"/>
      <c r="C661" s="201"/>
      <c r="D661" s="202" t="s">
        <v>156</v>
      </c>
      <c r="E661" s="203" t="s">
        <v>21</v>
      </c>
      <c r="F661" s="204" t="s">
        <v>157</v>
      </c>
      <c r="G661" s="201"/>
      <c r="H661" s="203" t="s">
        <v>21</v>
      </c>
      <c r="I661" s="205"/>
      <c r="J661" s="201"/>
      <c r="K661" s="201"/>
      <c r="L661" s="206"/>
      <c r="M661" s="207"/>
      <c r="N661" s="208"/>
      <c r="O661" s="208"/>
      <c r="P661" s="208"/>
      <c r="Q661" s="208"/>
      <c r="R661" s="208"/>
      <c r="S661" s="208"/>
      <c r="T661" s="209"/>
      <c r="AT661" s="210" t="s">
        <v>156</v>
      </c>
      <c r="AU661" s="210" t="s">
        <v>83</v>
      </c>
      <c r="AV661" s="11" t="s">
        <v>81</v>
      </c>
      <c r="AW661" s="11" t="s">
        <v>36</v>
      </c>
      <c r="AX661" s="11" t="s">
        <v>73</v>
      </c>
      <c r="AY661" s="210" t="s">
        <v>140</v>
      </c>
    </row>
    <row r="662" spans="2:65" s="12" customFormat="1">
      <c r="B662" s="211"/>
      <c r="C662" s="212"/>
      <c r="D662" s="202" t="s">
        <v>156</v>
      </c>
      <c r="E662" s="213" t="s">
        <v>21</v>
      </c>
      <c r="F662" s="214" t="s">
        <v>354</v>
      </c>
      <c r="G662" s="212"/>
      <c r="H662" s="215">
        <v>78.376000000000005</v>
      </c>
      <c r="I662" s="216"/>
      <c r="J662" s="212"/>
      <c r="K662" s="212"/>
      <c r="L662" s="217"/>
      <c r="M662" s="218"/>
      <c r="N662" s="219"/>
      <c r="O662" s="219"/>
      <c r="P662" s="219"/>
      <c r="Q662" s="219"/>
      <c r="R662" s="219"/>
      <c r="S662" s="219"/>
      <c r="T662" s="220"/>
      <c r="AT662" s="221" t="s">
        <v>156</v>
      </c>
      <c r="AU662" s="221" t="s">
        <v>83</v>
      </c>
      <c r="AV662" s="12" t="s">
        <v>83</v>
      </c>
      <c r="AW662" s="12" t="s">
        <v>36</v>
      </c>
      <c r="AX662" s="12" t="s">
        <v>73</v>
      </c>
      <c r="AY662" s="221" t="s">
        <v>140</v>
      </c>
    </row>
    <row r="663" spans="2:65" s="12" customFormat="1">
      <c r="B663" s="211"/>
      <c r="C663" s="212"/>
      <c r="D663" s="202" t="s">
        <v>156</v>
      </c>
      <c r="E663" s="213" t="s">
        <v>21</v>
      </c>
      <c r="F663" s="214" t="s">
        <v>355</v>
      </c>
      <c r="G663" s="212"/>
      <c r="H663" s="215">
        <v>-1.4530000000000001</v>
      </c>
      <c r="I663" s="216"/>
      <c r="J663" s="212"/>
      <c r="K663" s="212"/>
      <c r="L663" s="217"/>
      <c r="M663" s="218"/>
      <c r="N663" s="219"/>
      <c r="O663" s="219"/>
      <c r="P663" s="219"/>
      <c r="Q663" s="219"/>
      <c r="R663" s="219"/>
      <c r="S663" s="219"/>
      <c r="T663" s="220"/>
      <c r="AT663" s="221" t="s">
        <v>156</v>
      </c>
      <c r="AU663" s="221" t="s">
        <v>83</v>
      </c>
      <c r="AV663" s="12" t="s">
        <v>83</v>
      </c>
      <c r="AW663" s="12" t="s">
        <v>36</v>
      </c>
      <c r="AX663" s="12" t="s">
        <v>73</v>
      </c>
      <c r="AY663" s="221" t="s">
        <v>140</v>
      </c>
    </row>
    <row r="664" spans="2:65" s="13" customFormat="1">
      <c r="B664" s="222"/>
      <c r="C664" s="223"/>
      <c r="D664" s="202" t="s">
        <v>156</v>
      </c>
      <c r="E664" s="224" t="s">
        <v>21</v>
      </c>
      <c r="F664" s="225" t="s">
        <v>160</v>
      </c>
      <c r="G664" s="223"/>
      <c r="H664" s="226">
        <v>76.923000000000002</v>
      </c>
      <c r="I664" s="227"/>
      <c r="J664" s="223"/>
      <c r="K664" s="223"/>
      <c r="L664" s="228"/>
      <c r="M664" s="229"/>
      <c r="N664" s="230"/>
      <c r="O664" s="230"/>
      <c r="P664" s="230"/>
      <c r="Q664" s="230"/>
      <c r="R664" s="230"/>
      <c r="S664" s="230"/>
      <c r="T664" s="231"/>
      <c r="AT664" s="232" t="s">
        <v>156</v>
      </c>
      <c r="AU664" s="232" t="s">
        <v>83</v>
      </c>
      <c r="AV664" s="13" t="s">
        <v>141</v>
      </c>
      <c r="AW664" s="13" t="s">
        <v>36</v>
      </c>
      <c r="AX664" s="13" t="s">
        <v>73</v>
      </c>
      <c r="AY664" s="232" t="s">
        <v>140</v>
      </c>
    </row>
    <row r="665" spans="2:65" s="11" customFormat="1">
      <c r="B665" s="200"/>
      <c r="C665" s="201"/>
      <c r="D665" s="202" t="s">
        <v>156</v>
      </c>
      <c r="E665" s="203" t="s">
        <v>21</v>
      </c>
      <c r="F665" s="204" t="s">
        <v>161</v>
      </c>
      <c r="G665" s="201"/>
      <c r="H665" s="203" t="s">
        <v>21</v>
      </c>
      <c r="I665" s="205"/>
      <c r="J665" s="201"/>
      <c r="K665" s="201"/>
      <c r="L665" s="206"/>
      <c r="M665" s="207"/>
      <c r="N665" s="208"/>
      <c r="O665" s="208"/>
      <c r="P665" s="208"/>
      <c r="Q665" s="208"/>
      <c r="R665" s="208"/>
      <c r="S665" s="208"/>
      <c r="T665" s="209"/>
      <c r="AT665" s="210" t="s">
        <v>156</v>
      </c>
      <c r="AU665" s="210" t="s">
        <v>83</v>
      </c>
      <c r="AV665" s="11" t="s">
        <v>81</v>
      </c>
      <c r="AW665" s="11" t="s">
        <v>36</v>
      </c>
      <c r="AX665" s="11" t="s">
        <v>73</v>
      </c>
      <c r="AY665" s="210" t="s">
        <v>140</v>
      </c>
    </row>
    <row r="666" spans="2:65" s="12" customFormat="1">
      <c r="B666" s="211"/>
      <c r="C666" s="212"/>
      <c r="D666" s="202" t="s">
        <v>156</v>
      </c>
      <c r="E666" s="213" t="s">
        <v>21</v>
      </c>
      <c r="F666" s="214" t="s">
        <v>844</v>
      </c>
      <c r="G666" s="212"/>
      <c r="H666" s="215">
        <v>75.212000000000003</v>
      </c>
      <c r="I666" s="216"/>
      <c r="J666" s="212"/>
      <c r="K666" s="212"/>
      <c r="L666" s="217"/>
      <c r="M666" s="218"/>
      <c r="N666" s="219"/>
      <c r="O666" s="219"/>
      <c r="P666" s="219"/>
      <c r="Q666" s="219"/>
      <c r="R666" s="219"/>
      <c r="S666" s="219"/>
      <c r="T666" s="220"/>
      <c r="AT666" s="221" t="s">
        <v>156</v>
      </c>
      <c r="AU666" s="221" t="s">
        <v>83</v>
      </c>
      <c r="AV666" s="12" t="s">
        <v>83</v>
      </c>
      <c r="AW666" s="12" t="s">
        <v>36</v>
      </c>
      <c r="AX666" s="12" t="s">
        <v>73</v>
      </c>
      <c r="AY666" s="221" t="s">
        <v>140</v>
      </c>
    </row>
    <row r="667" spans="2:65" s="12" customFormat="1">
      <c r="B667" s="211"/>
      <c r="C667" s="212"/>
      <c r="D667" s="202" t="s">
        <v>156</v>
      </c>
      <c r="E667" s="213" t="s">
        <v>21</v>
      </c>
      <c r="F667" s="214" t="s">
        <v>950</v>
      </c>
      <c r="G667" s="212"/>
      <c r="H667" s="215">
        <v>-1E-3</v>
      </c>
      <c r="I667" s="216"/>
      <c r="J667" s="212"/>
      <c r="K667" s="212"/>
      <c r="L667" s="217"/>
      <c r="M667" s="218"/>
      <c r="N667" s="219"/>
      <c r="O667" s="219"/>
      <c r="P667" s="219"/>
      <c r="Q667" s="219"/>
      <c r="R667" s="219"/>
      <c r="S667" s="219"/>
      <c r="T667" s="220"/>
      <c r="AT667" s="221" t="s">
        <v>156</v>
      </c>
      <c r="AU667" s="221" t="s">
        <v>83</v>
      </c>
      <c r="AV667" s="12" t="s">
        <v>83</v>
      </c>
      <c r="AW667" s="12" t="s">
        <v>36</v>
      </c>
      <c r="AX667" s="12" t="s">
        <v>73</v>
      </c>
      <c r="AY667" s="221" t="s">
        <v>140</v>
      </c>
    </row>
    <row r="668" spans="2:65" s="13" customFormat="1">
      <c r="B668" s="222"/>
      <c r="C668" s="223"/>
      <c r="D668" s="202" t="s">
        <v>156</v>
      </c>
      <c r="E668" s="224" t="s">
        <v>21</v>
      </c>
      <c r="F668" s="225" t="s">
        <v>160</v>
      </c>
      <c r="G668" s="223"/>
      <c r="H668" s="226">
        <v>75.210999999999999</v>
      </c>
      <c r="I668" s="227"/>
      <c r="J668" s="223"/>
      <c r="K668" s="223"/>
      <c r="L668" s="228"/>
      <c r="M668" s="229"/>
      <c r="N668" s="230"/>
      <c r="O668" s="230"/>
      <c r="P668" s="230"/>
      <c r="Q668" s="230"/>
      <c r="R668" s="230"/>
      <c r="S668" s="230"/>
      <c r="T668" s="231"/>
      <c r="AT668" s="232" t="s">
        <v>156</v>
      </c>
      <c r="AU668" s="232" t="s">
        <v>83</v>
      </c>
      <c r="AV668" s="13" t="s">
        <v>141</v>
      </c>
      <c r="AW668" s="13" t="s">
        <v>36</v>
      </c>
      <c r="AX668" s="13" t="s">
        <v>73</v>
      </c>
      <c r="AY668" s="232" t="s">
        <v>140</v>
      </c>
    </row>
    <row r="669" spans="2:65" s="14" customFormat="1">
      <c r="B669" s="233"/>
      <c r="C669" s="234"/>
      <c r="D669" s="202" t="s">
        <v>156</v>
      </c>
      <c r="E669" s="235" t="s">
        <v>21</v>
      </c>
      <c r="F669" s="236" t="s">
        <v>164</v>
      </c>
      <c r="G669" s="234"/>
      <c r="H669" s="237">
        <v>152.13399999999999</v>
      </c>
      <c r="I669" s="238"/>
      <c r="J669" s="234"/>
      <c r="K669" s="234"/>
      <c r="L669" s="239"/>
      <c r="M669" s="240"/>
      <c r="N669" s="241"/>
      <c r="O669" s="241"/>
      <c r="P669" s="241"/>
      <c r="Q669" s="241"/>
      <c r="R669" s="241"/>
      <c r="S669" s="241"/>
      <c r="T669" s="242"/>
      <c r="AT669" s="243" t="s">
        <v>156</v>
      </c>
      <c r="AU669" s="243" t="s">
        <v>83</v>
      </c>
      <c r="AV669" s="14" t="s">
        <v>148</v>
      </c>
      <c r="AW669" s="14" t="s">
        <v>36</v>
      </c>
      <c r="AX669" s="14" t="s">
        <v>81</v>
      </c>
      <c r="AY669" s="243" t="s">
        <v>140</v>
      </c>
    </row>
    <row r="670" spans="2:65" s="1" customFormat="1" ht="16.5" customHeight="1">
      <c r="B670" s="41"/>
      <c r="C670" s="188" t="s">
        <v>1032</v>
      </c>
      <c r="D670" s="188" t="s">
        <v>143</v>
      </c>
      <c r="E670" s="189" t="s">
        <v>1033</v>
      </c>
      <c r="F670" s="190" t="s">
        <v>1034</v>
      </c>
      <c r="G670" s="191" t="s">
        <v>154</v>
      </c>
      <c r="H670" s="192">
        <v>76.441000000000003</v>
      </c>
      <c r="I670" s="193"/>
      <c r="J670" s="194">
        <f>ROUND(I670*H670,2)</f>
        <v>0</v>
      </c>
      <c r="K670" s="190" t="s">
        <v>147</v>
      </c>
      <c r="L670" s="61"/>
      <c r="M670" s="195" t="s">
        <v>21</v>
      </c>
      <c r="N670" s="196" t="s">
        <v>44</v>
      </c>
      <c r="O670" s="42"/>
      <c r="P670" s="197">
        <f>O670*H670</f>
        <v>0</v>
      </c>
      <c r="Q670" s="197">
        <v>0</v>
      </c>
      <c r="R670" s="197">
        <f>Q670*H670</f>
        <v>0</v>
      </c>
      <c r="S670" s="197">
        <v>0.02</v>
      </c>
      <c r="T670" s="198">
        <f>S670*H670</f>
        <v>1.5288200000000001</v>
      </c>
      <c r="AR670" s="24" t="s">
        <v>252</v>
      </c>
      <c r="AT670" s="24" t="s">
        <v>143</v>
      </c>
      <c r="AU670" s="24" t="s">
        <v>83</v>
      </c>
      <c r="AY670" s="24" t="s">
        <v>140</v>
      </c>
      <c r="BE670" s="199">
        <f>IF(N670="základní",J670,0)</f>
        <v>0</v>
      </c>
      <c r="BF670" s="199">
        <f>IF(N670="snížená",J670,0)</f>
        <v>0</v>
      </c>
      <c r="BG670" s="199">
        <f>IF(N670="zákl. přenesená",J670,0)</f>
        <v>0</v>
      </c>
      <c r="BH670" s="199">
        <f>IF(N670="sníž. přenesená",J670,0)</f>
        <v>0</v>
      </c>
      <c r="BI670" s="199">
        <f>IF(N670="nulová",J670,0)</f>
        <v>0</v>
      </c>
      <c r="BJ670" s="24" t="s">
        <v>81</v>
      </c>
      <c r="BK670" s="199">
        <f>ROUND(I670*H670,2)</f>
        <v>0</v>
      </c>
      <c r="BL670" s="24" t="s">
        <v>252</v>
      </c>
      <c r="BM670" s="24" t="s">
        <v>1035</v>
      </c>
    </row>
    <row r="671" spans="2:65" s="11" customFormat="1">
      <c r="B671" s="200"/>
      <c r="C671" s="201"/>
      <c r="D671" s="202" t="s">
        <v>156</v>
      </c>
      <c r="E671" s="203" t="s">
        <v>21</v>
      </c>
      <c r="F671" s="204" t="s">
        <v>157</v>
      </c>
      <c r="G671" s="201"/>
      <c r="H671" s="203" t="s">
        <v>21</v>
      </c>
      <c r="I671" s="205"/>
      <c r="J671" s="201"/>
      <c r="K671" s="201"/>
      <c r="L671" s="206"/>
      <c r="M671" s="207"/>
      <c r="N671" s="208"/>
      <c r="O671" s="208"/>
      <c r="P671" s="208"/>
      <c r="Q671" s="208"/>
      <c r="R671" s="208"/>
      <c r="S671" s="208"/>
      <c r="T671" s="209"/>
      <c r="AT671" s="210" t="s">
        <v>156</v>
      </c>
      <c r="AU671" s="210" t="s">
        <v>83</v>
      </c>
      <c r="AV671" s="11" t="s">
        <v>81</v>
      </c>
      <c r="AW671" s="11" t="s">
        <v>36</v>
      </c>
      <c r="AX671" s="11" t="s">
        <v>73</v>
      </c>
      <c r="AY671" s="210" t="s">
        <v>140</v>
      </c>
    </row>
    <row r="672" spans="2:65" s="12" customFormat="1">
      <c r="B672" s="211"/>
      <c r="C672" s="212"/>
      <c r="D672" s="202" t="s">
        <v>156</v>
      </c>
      <c r="E672" s="213" t="s">
        <v>21</v>
      </c>
      <c r="F672" s="214" t="s">
        <v>158</v>
      </c>
      <c r="G672" s="212"/>
      <c r="H672" s="215">
        <v>79.150999999999996</v>
      </c>
      <c r="I672" s="216"/>
      <c r="J672" s="212"/>
      <c r="K672" s="212"/>
      <c r="L672" s="217"/>
      <c r="M672" s="218"/>
      <c r="N672" s="219"/>
      <c r="O672" s="219"/>
      <c r="P672" s="219"/>
      <c r="Q672" s="219"/>
      <c r="R672" s="219"/>
      <c r="S672" s="219"/>
      <c r="T672" s="220"/>
      <c r="AT672" s="221" t="s">
        <v>156</v>
      </c>
      <c r="AU672" s="221" t="s">
        <v>83</v>
      </c>
      <c r="AV672" s="12" t="s">
        <v>83</v>
      </c>
      <c r="AW672" s="12" t="s">
        <v>36</v>
      </c>
      <c r="AX672" s="12" t="s">
        <v>73</v>
      </c>
      <c r="AY672" s="221" t="s">
        <v>140</v>
      </c>
    </row>
    <row r="673" spans="2:65" s="12" customFormat="1">
      <c r="B673" s="211"/>
      <c r="C673" s="212"/>
      <c r="D673" s="202" t="s">
        <v>156</v>
      </c>
      <c r="E673" s="213" t="s">
        <v>21</v>
      </c>
      <c r="F673" s="214" t="s">
        <v>1036</v>
      </c>
      <c r="G673" s="212"/>
      <c r="H673" s="215">
        <v>-1.2569999999999999</v>
      </c>
      <c r="I673" s="216"/>
      <c r="J673" s="212"/>
      <c r="K673" s="212"/>
      <c r="L673" s="217"/>
      <c r="M673" s="218"/>
      <c r="N673" s="219"/>
      <c r="O673" s="219"/>
      <c r="P673" s="219"/>
      <c r="Q673" s="219"/>
      <c r="R673" s="219"/>
      <c r="S673" s="219"/>
      <c r="T673" s="220"/>
      <c r="AT673" s="221" t="s">
        <v>156</v>
      </c>
      <c r="AU673" s="221" t="s">
        <v>83</v>
      </c>
      <c r="AV673" s="12" t="s">
        <v>83</v>
      </c>
      <c r="AW673" s="12" t="s">
        <v>36</v>
      </c>
      <c r="AX673" s="12" t="s">
        <v>73</v>
      </c>
      <c r="AY673" s="221" t="s">
        <v>140</v>
      </c>
    </row>
    <row r="674" spans="2:65" s="12" customFormat="1">
      <c r="B674" s="211"/>
      <c r="C674" s="212"/>
      <c r="D674" s="202" t="s">
        <v>156</v>
      </c>
      <c r="E674" s="213" t="s">
        <v>21</v>
      </c>
      <c r="F674" s="214" t="s">
        <v>355</v>
      </c>
      <c r="G674" s="212"/>
      <c r="H674" s="215">
        <v>-1.4530000000000001</v>
      </c>
      <c r="I674" s="216"/>
      <c r="J674" s="212"/>
      <c r="K674" s="212"/>
      <c r="L674" s="217"/>
      <c r="M674" s="218"/>
      <c r="N674" s="219"/>
      <c r="O674" s="219"/>
      <c r="P674" s="219"/>
      <c r="Q674" s="219"/>
      <c r="R674" s="219"/>
      <c r="S674" s="219"/>
      <c r="T674" s="220"/>
      <c r="AT674" s="221" t="s">
        <v>156</v>
      </c>
      <c r="AU674" s="221" t="s">
        <v>83</v>
      </c>
      <c r="AV674" s="12" t="s">
        <v>83</v>
      </c>
      <c r="AW674" s="12" t="s">
        <v>36</v>
      </c>
      <c r="AX674" s="12" t="s">
        <v>73</v>
      </c>
      <c r="AY674" s="221" t="s">
        <v>140</v>
      </c>
    </row>
    <row r="675" spans="2:65" s="14" customFormat="1">
      <c r="B675" s="233"/>
      <c r="C675" s="234"/>
      <c r="D675" s="202" t="s">
        <v>156</v>
      </c>
      <c r="E675" s="235" t="s">
        <v>21</v>
      </c>
      <c r="F675" s="236" t="s">
        <v>164</v>
      </c>
      <c r="G675" s="234"/>
      <c r="H675" s="237">
        <v>76.441000000000003</v>
      </c>
      <c r="I675" s="238"/>
      <c r="J675" s="234"/>
      <c r="K675" s="234"/>
      <c r="L675" s="239"/>
      <c r="M675" s="240"/>
      <c r="N675" s="241"/>
      <c r="O675" s="241"/>
      <c r="P675" s="241"/>
      <c r="Q675" s="241"/>
      <c r="R675" s="241"/>
      <c r="S675" s="241"/>
      <c r="T675" s="242"/>
      <c r="AT675" s="243" t="s">
        <v>156</v>
      </c>
      <c r="AU675" s="243" t="s">
        <v>83</v>
      </c>
      <c r="AV675" s="14" t="s">
        <v>148</v>
      </c>
      <c r="AW675" s="14" t="s">
        <v>36</v>
      </c>
      <c r="AX675" s="14" t="s">
        <v>81</v>
      </c>
      <c r="AY675" s="243" t="s">
        <v>140</v>
      </c>
    </row>
    <row r="676" spans="2:65" s="1" customFormat="1" ht="16.5" customHeight="1">
      <c r="B676" s="41"/>
      <c r="C676" s="188" t="s">
        <v>1037</v>
      </c>
      <c r="D676" s="188" t="s">
        <v>143</v>
      </c>
      <c r="E676" s="189" t="s">
        <v>1038</v>
      </c>
      <c r="F676" s="190" t="s">
        <v>1039</v>
      </c>
      <c r="G676" s="191" t="s">
        <v>154</v>
      </c>
      <c r="H676" s="192">
        <v>76.441000000000003</v>
      </c>
      <c r="I676" s="193"/>
      <c r="J676" s="194">
        <f>ROUND(I676*H676,2)</f>
        <v>0</v>
      </c>
      <c r="K676" s="190" t="s">
        <v>147</v>
      </c>
      <c r="L676" s="61"/>
      <c r="M676" s="195" t="s">
        <v>21</v>
      </c>
      <c r="N676" s="196" t="s">
        <v>44</v>
      </c>
      <c r="O676" s="42"/>
      <c r="P676" s="197">
        <f>O676*H676</f>
        <v>0</v>
      </c>
      <c r="Q676" s="197">
        <v>0</v>
      </c>
      <c r="R676" s="197">
        <f>Q676*H676</f>
        <v>0</v>
      </c>
      <c r="S676" s="197">
        <v>0.01</v>
      </c>
      <c r="T676" s="198">
        <f>S676*H676</f>
        <v>0.76441000000000003</v>
      </c>
      <c r="AR676" s="24" t="s">
        <v>252</v>
      </c>
      <c r="AT676" s="24" t="s">
        <v>143</v>
      </c>
      <c r="AU676" s="24" t="s">
        <v>83</v>
      </c>
      <c r="AY676" s="24" t="s">
        <v>140</v>
      </c>
      <c r="BE676" s="199">
        <f>IF(N676="základní",J676,0)</f>
        <v>0</v>
      </c>
      <c r="BF676" s="199">
        <f>IF(N676="snížená",J676,0)</f>
        <v>0</v>
      </c>
      <c r="BG676" s="199">
        <f>IF(N676="zákl. přenesená",J676,0)</f>
        <v>0</v>
      </c>
      <c r="BH676" s="199">
        <f>IF(N676="sníž. přenesená",J676,0)</f>
        <v>0</v>
      </c>
      <c r="BI676" s="199">
        <f>IF(N676="nulová",J676,0)</f>
        <v>0</v>
      </c>
      <c r="BJ676" s="24" t="s">
        <v>81</v>
      </c>
      <c r="BK676" s="199">
        <f>ROUND(I676*H676,2)</f>
        <v>0</v>
      </c>
      <c r="BL676" s="24" t="s">
        <v>252</v>
      </c>
      <c r="BM676" s="24" t="s">
        <v>1040</v>
      </c>
    </row>
    <row r="677" spans="2:65" s="11" customFormat="1">
      <c r="B677" s="200"/>
      <c r="C677" s="201"/>
      <c r="D677" s="202" t="s">
        <v>156</v>
      </c>
      <c r="E677" s="203" t="s">
        <v>21</v>
      </c>
      <c r="F677" s="204" t="s">
        <v>157</v>
      </c>
      <c r="G677" s="201"/>
      <c r="H677" s="203" t="s">
        <v>21</v>
      </c>
      <c r="I677" s="205"/>
      <c r="J677" s="201"/>
      <c r="K677" s="201"/>
      <c r="L677" s="206"/>
      <c r="M677" s="207"/>
      <c r="N677" s="208"/>
      <c r="O677" s="208"/>
      <c r="P677" s="208"/>
      <c r="Q677" s="208"/>
      <c r="R677" s="208"/>
      <c r="S677" s="208"/>
      <c r="T677" s="209"/>
      <c r="AT677" s="210" t="s">
        <v>156</v>
      </c>
      <c r="AU677" s="210" t="s">
        <v>83</v>
      </c>
      <c r="AV677" s="11" t="s">
        <v>81</v>
      </c>
      <c r="AW677" s="11" t="s">
        <v>36</v>
      </c>
      <c r="AX677" s="11" t="s">
        <v>73</v>
      </c>
      <c r="AY677" s="210" t="s">
        <v>140</v>
      </c>
    </row>
    <row r="678" spans="2:65" s="12" customFormat="1">
      <c r="B678" s="211"/>
      <c r="C678" s="212"/>
      <c r="D678" s="202" t="s">
        <v>156</v>
      </c>
      <c r="E678" s="213" t="s">
        <v>21</v>
      </c>
      <c r="F678" s="214" t="s">
        <v>158</v>
      </c>
      <c r="G678" s="212"/>
      <c r="H678" s="215">
        <v>79.150999999999996</v>
      </c>
      <c r="I678" s="216"/>
      <c r="J678" s="212"/>
      <c r="K678" s="212"/>
      <c r="L678" s="217"/>
      <c r="M678" s="218"/>
      <c r="N678" s="219"/>
      <c r="O678" s="219"/>
      <c r="P678" s="219"/>
      <c r="Q678" s="219"/>
      <c r="R678" s="219"/>
      <c r="S678" s="219"/>
      <c r="T678" s="220"/>
      <c r="AT678" s="221" t="s">
        <v>156</v>
      </c>
      <c r="AU678" s="221" t="s">
        <v>83</v>
      </c>
      <c r="AV678" s="12" t="s">
        <v>83</v>
      </c>
      <c r="AW678" s="12" t="s">
        <v>36</v>
      </c>
      <c r="AX678" s="12" t="s">
        <v>73</v>
      </c>
      <c r="AY678" s="221" t="s">
        <v>140</v>
      </c>
    </row>
    <row r="679" spans="2:65" s="12" customFormat="1">
      <c r="B679" s="211"/>
      <c r="C679" s="212"/>
      <c r="D679" s="202" t="s">
        <v>156</v>
      </c>
      <c r="E679" s="213" t="s">
        <v>21</v>
      </c>
      <c r="F679" s="214" t="s">
        <v>1036</v>
      </c>
      <c r="G679" s="212"/>
      <c r="H679" s="215">
        <v>-1.2569999999999999</v>
      </c>
      <c r="I679" s="216"/>
      <c r="J679" s="212"/>
      <c r="K679" s="212"/>
      <c r="L679" s="217"/>
      <c r="M679" s="218"/>
      <c r="N679" s="219"/>
      <c r="O679" s="219"/>
      <c r="P679" s="219"/>
      <c r="Q679" s="219"/>
      <c r="R679" s="219"/>
      <c r="S679" s="219"/>
      <c r="T679" s="220"/>
      <c r="AT679" s="221" t="s">
        <v>156</v>
      </c>
      <c r="AU679" s="221" t="s">
        <v>83</v>
      </c>
      <c r="AV679" s="12" t="s">
        <v>83</v>
      </c>
      <c r="AW679" s="12" t="s">
        <v>36</v>
      </c>
      <c r="AX679" s="12" t="s">
        <v>73</v>
      </c>
      <c r="AY679" s="221" t="s">
        <v>140</v>
      </c>
    </row>
    <row r="680" spans="2:65" s="12" customFormat="1">
      <c r="B680" s="211"/>
      <c r="C680" s="212"/>
      <c r="D680" s="202" t="s">
        <v>156</v>
      </c>
      <c r="E680" s="213" t="s">
        <v>21</v>
      </c>
      <c r="F680" s="214" t="s">
        <v>355</v>
      </c>
      <c r="G680" s="212"/>
      <c r="H680" s="215">
        <v>-1.4530000000000001</v>
      </c>
      <c r="I680" s="216"/>
      <c r="J680" s="212"/>
      <c r="K680" s="212"/>
      <c r="L680" s="217"/>
      <c r="M680" s="218"/>
      <c r="N680" s="219"/>
      <c r="O680" s="219"/>
      <c r="P680" s="219"/>
      <c r="Q680" s="219"/>
      <c r="R680" s="219"/>
      <c r="S680" s="219"/>
      <c r="T680" s="220"/>
      <c r="AT680" s="221" t="s">
        <v>156</v>
      </c>
      <c r="AU680" s="221" t="s">
        <v>83</v>
      </c>
      <c r="AV680" s="12" t="s">
        <v>83</v>
      </c>
      <c r="AW680" s="12" t="s">
        <v>36</v>
      </c>
      <c r="AX680" s="12" t="s">
        <v>73</v>
      </c>
      <c r="AY680" s="221" t="s">
        <v>140</v>
      </c>
    </row>
    <row r="681" spans="2:65" s="14" customFormat="1">
      <c r="B681" s="233"/>
      <c r="C681" s="234"/>
      <c r="D681" s="202" t="s">
        <v>156</v>
      </c>
      <c r="E681" s="235" t="s">
        <v>21</v>
      </c>
      <c r="F681" s="236" t="s">
        <v>164</v>
      </c>
      <c r="G681" s="234"/>
      <c r="H681" s="237">
        <v>76.441000000000003</v>
      </c>
      <c r="I681" s="238"/>
      <c r="J681" s="234"/>
      <c r="K681" s="234"/>
      <c r="L681" s="239"/>
      <c r="M681" s="240"/>
      <c r="N681" s="241"/>
      <c r="O681" s="241"/>
      <c r="P681" s="241"/>
      <c r="Q681" s="241"/>
      <c r="R681" s="241"/>
      <c r="S681" s="241"/>
      <c r="T681" s="242"/>
      <c r="AT681" s="243" t="s">
        <v>156</v>
      </c>
      <c r="AU681" s="243" t="s">
        <v>83</v>
      </c>
      <c r="AV681" s="14" t="s">
        <v>148</v>
      </c>
      <c r="AW681" s="14" t="s">
        <v>36</v>
      </c>
      <c r="AX681" s="14" t="s">
        <v>81</v>
      </c>
      <c r="AY681" s="243" t="s">
        <v>140</v>
      </c>
    </row>
    <row r="682" spans="2:65" s="1" customFormat="1" ht="38.25" customHeight="1">
      <c r="B682" s="41"/>
      <c r="C682" s="188" t="s">
        <v>1041</v>
      </c>
      <c r="D682" s="188" t="s">
        <v>143</v>
      </c>
      <c r="E682" s="189" t="s">
        <v>1042</v>
      </c>
      <c r="F682" s="190" t="s">
        <v>1043</v>
      </c>
      <c r="G682" s="191" t="s">
        <v>300</v>
      </c>
      <c r="H682" s="192">
        <v>3.2000000000000001E-2</v>
      </c>
      <c r="I682" s="193"/>
      <c r="J682" s="194">
        <f>ROUND(I682*H682,2)</f>
        <v>0</v>
      </c>
      <c r="K682" s="190" t="s">
        <v>147</v>
      </c>
      <c r="L682" s="61"/>
      <c r="M682" s="195" t="s">
        <v>21</v>
      </c>
      <c r="N682" s="196" t="s">
        <v>44</v>
      </c>
      <c r="O682" s="42"/>
      <c r="P682" s="197">
        <f>O682*H682</f>
        <v>0</v>
      </c>
      <c r="Q682" s="197">
        <v>0</v>
      </c>
      <c r="R682" s="197">
        <f>Q682*H682</f>
        <v>0</v>
      </c>
      <c r="S682" s="197">
        <v>0</v>
      </c>
      <c r="T682" s="198">
        <f>S682*H682</f>
        <v>0</v>
      </c>
      <c r="AR682" s="24" t="s">
        <v>252</v>
      </c>
      <c r="AT682" s="24" t="s">
        <v>143</v>
      </c>
      <c r="AU682" s="24" t="s">
        <v>83</v>
      </c>
      <c r="AY682" s="24" t="s">
        <v>140</v>
      </c>
      <c r="BE682" s="199">
        <f>IF(N682="základní",J682,0)</f>
        <v>0</v>
      </c>
      <c r="BF682" s="199">
        <f>IF(N682="snížená",J682,0)</f>
        <v>0</v>
      </c>
      <c r="BG682" s="199">
        <f>IF(N682="zákl. přenesená",J682,0)</f>
        <v>0</v>
      </c>
      <c r="BH682" s="199">
        <f>IF(N682="sníž. přenesená",J682,0)</f>
        <v>0</v>
      </c>
      <c r="BI682" s="199">
        <f>IF(N682="nulová",J682,0)</f>
        <v>0</v>
      </c>
      <c r="BJ682" s="24" t="s">
        <v>81</v>
      </c>
      <c r="BK682" s="199">
        <f>ROUND(I682*H682,2)</f>
        <v>0</v>
      </c>
      <c r="BL682" s="24" t="s">
        <v>252</v>
      </c>
      <c r="BM682" s="24" t="s">
        <v>1044</v>
      </c>
    </row>
    <row r="683" spans="2:65" s="10" customFormat="1" ht="29.85" customHeight="1">
      <c r="B683" s="172"/>
      <c r="C683" s="173"/>
      <c r="D683" s="174" t="s">
        <v>72</v>
      </c>
      <c r="E683" s="186" t="s">
        <v>1045</v>
      </c>
      <c r="F683" s="186" t="s">
        <v>1046</v>
      </c>
      <c r="G683" s="173"/>
      <c r="H683" s="173"/>
      <c r="I683" s="176"/>
      <c r="J683" s="187">
        <f>BK683</f>
        <v>0</v>
      </c>
      <c r="K683" s="173"/>
      <c r="L683" s="178"/>
      <c r="M683" s="179"/>
      <c r="N683" s="180"/>
      <c r="O683" s="180"/>
      <c r="P683" s="181">
        <f>SUM(P684:P800)</f>
        <v>0</v>
      </c>
      <c r="Q683" s="180"/>
      <c r="R683" s="181">
        <f>SUM(R684:R800)</f>
        <v>1.2493807498639999</v>
      </c>
      <c r="S683" s="180"/>
      <c r="T683" s="182">
        <f>SUM(T684:T800)</f>
        <v>0.43794</v>
      </c>
      <c r="AR683" s="183" t="s">
        <v>83</v>
      </c>
      <c r="AT683" s="184" t="s">
        <v>72</v>
      </c>
      <c r="AU683" s="184" t="s">
        <v>81</v>
      </c>
      <c r="AY683" s="183" t="s">
        <v>140</v>
      </c>
      <c r="BK683" s="185">
        <f>SUM(BK684:BK800)</f>
        <v>0</v>
      </c>
    </row>
    <row r="684" spans="2:65" s="1" customFormat="1" ht="16.5" customHeight="1">
      <c r="B684" s="41"/>
      <c r="C684" s="188" t="s">
        <v>1047</v>
      </c>
      <c r="D684" s="188" t="s">
        <v>143</v>
      </c>
      <c r="E684" s="189" t="s">
        <v>1048</v>
      </c>
      <c r="F684" s="190" t="s">
        <v>1049</v>
      </c>
      <c r="G684" s="191" t="s">
        <v>154</v>
      </c>
      <c r="H684" s="192">
        <v>157.98500000000001</v>
      </c>
      <c r="I684" s="193"/>
      <c r="J684" s="194">
        <f>ROUND(I684*H684,2)</f>
        <v>0</v>
      </c>
      <c r="K684" s="190" t="s">
        <v>147</v>
      </c>
      <c r="L684" s="61"/>
      <c r="M684" s="195" t="s">
        <v>21</v>
      </c>
      <c r="N684" s="196" t="s">
        <v>44</v>
      </c>
      <c r="O684" s="42"/>
      <c r="P684" s="197">
        <f>O684*H684</f>
        <v>0</v>
      </c>
      <c r="Q684" s="197">
        <v>0</v>
      </c>
      <c r="R684" s="197">
        <f>Q684*H684</f>
        <v>0</v>
      </c>
      <c r="S684" s="197">
        <v>0</v>
      </c>
      <c r="T684" s="198">
        <f>S684*H684</f>
        <v>0</v>
      </c>
      <c r="AR684" s="24" t="s">
        <v>252</v>
      </c>
      <c r="AT684" s="24" t="s">
        <v>143</v>
      </c>
      <c r="AU684" s="24" t="s">
        <v>83</v>
      </c>
      <c r="AY684" s="24" t="s">
        <v>140</v>
      </c>
      <c r="BE684" s="199">
        <f>IF(N684="základní",J684,0)</f>
        <v>0</v>
      </c>
      <c r="BF684" s="199">
        <f>IF(N684="snížená",J684,0)</f>
        <v>0</v>
      </c>
      <c r="BG684" s="199">
        <f>IF(N684="zákl. přenesená",J684,0)</f>
        <v>0</v>
      </c>
      <c r="BH684" s="199">
        <f>IF(N684="sníž. přenesená",J684,0)</f>
        <v>0</v>
      </c>
      <c r="BI684" s="199">
        <f>IF(N684="nulová",J684,0)</f>
        <v>0</v>
      </c>
      <c r="BJ684" s="24" t="s">
        <v>81</v>
      </c>
      <c r="BK684" s="199">
        <f>ROUND(I684*H684,2)</f>
        <v>0</v>
      </c>
      <c r="BL684" s="24" t="s">
        <v>252</v>
      </c>
      <c r="BM684" s="24" t="s">
        <v>1050</v>
      </c>
    </row>
    <row r="685" spans="2:65" s="1" customFormat="1" ht="25.5" customHeight="1">
      <c r="B685" s="41"/>
      <c r="C685" s="188" t="s">
        <v>1051</v>
      </c>
      <c r="D685" s="188" t="s">
        <v>143</v>
      </c>
      <c r="E685" s="189" t="s">
        <v>1052</v>
      </c>
      <c r="F685" s="190" t="s">
        <v>1053</v>
      </c>
      <c r="G685" s="191" t="s">
        <v>154</v>
      </c>
      <c r="H685" s="192">
        <v>157.98500000000001</v>
      </c>
      <c r="I685" s="193"/>
      <c r="J685" s="194">
        <f>ROUND(I685*H685,2)</f>
        <v>0</v>
      </c>
      <c r="K685" s="190" t="s">
        <v>147</v>
      </c>
      <c r="L685" s="61"/>
      <c r="M685" s="195" t="s">
        <v>21</v>
      </c>
      <c r="N685" s="196" t="s">
        <v>44</v>
      </c>
      <c r="O685" s="42"/>
      <c r="P685" s="197">
        <f>O685*H685</f>
        <v>0</v>
      </c>
      <c r="Q685" s="197">
        <v>3.3000000000000003E-5</v>
      </c>
      <c r="R685" s="197">
        <f>Q685*H685</f>
        <v>5.2135050000000011E-3</v>
      </c>
      <c r="S685" s="197">
        <v>0</v>
      </c>
      <c r="T685" s="198">
        <f>S685*H685</f>
        <v>0</v>
      </c>
      <c r="AR685" s="24" t="s">
        <v>252</v>
      </c>
      <c r="AT685" s="24" t="s">
        <v>143</v>
      </c>
      <c r="AU685" s="24" t="s">
        <v>83</v>
      </c>
      <c r="AY685" s="24" t="s">
        <v>140</v>
      </c>
      <c r="BE685" s="199">
        <f>IF(N685="základní",J685,0)</f>
        <v>0</v>
      </c>
      <c r="BF685" s="199">
        <f>IF(N685="snížená",J685,0)</f>
        <v>0</v>
      </c>
      <c r="BG685" s="199">
        <f>IF(N685="zákl. přenesená",J685,0)</f>
        <v>0</v>
      </c>
      <c r="BH685" s="199">
        <f>IF(N685="sníž. přenesená",J685,0)</f>
        <v>0</v>
      </c>
      <c r="BI685" s="199">
        <f>IF(N685="nulová",J685,0)</f>
        <v>0</v>
      </c>
      <c r="BJ685" s="24" t="s">
        <v>81</v>
      </c>
      <c r="BK685" s="199">
        <f>ROUND(I685*H685,2)</f>
        <v>0</v>
      </c>
      <c r="BL685" s="24" t="s">
        <v>252</v>
      </c>
      <c r="BM685" s="24" t="s">
        <v>1054</v>
      </c>
    </row>
    <row r="686" spans="2:65" s="1" customFormat="1" ht="25.5" customHeight="1">
      <c r="B686" s="41"/>
      <c r="C686" s="188" t="s">
        <v>1055</v>
      </c>
      <c r="D686" s="188" t="s">
        <v>143</v>
      </c>
      <c r="E686" s="189" t="s">
        <v>1056</v>
      </c>
      <c r="F686" s="190" t="s">
        <v>1057</v>
      </c>
      <c r="G686" s="191" t="s">
        <v>154</v>
      </c>
      <c r="H686" s="192">
        <v>157.98500000000001</v>
      </c>
      <c r="I686" s="193"/>
      <c r="J686" s="194">
        <f>ROUND(I686*H686,2)</f>
        <v>0</v>
      </c>
      <c r="K686" s="190" t="s">
        <v>147</v>
      </c>
      <c r="L686" s="61"/>
      <c r="M686" s="195" t="s">
        <v>21</v>
      </c>
      <c r="N686" s="196" t="s">
        <v>44</v>
      </c>
      <c r="O686" s="42"/>
      <c r="P686" s="197">
        <f>O686*H686</f>
        <v>0</v>
      </c>
      <c r="Q686" s="197">
        <v>4.4999999999999997E-3</v>
      </c>
      <c r="R686" s="197">
        <f>Q686*H686</f>
        <v>0.71093249999999997</v>
      </c>
      <c r="S686" s="197">
        <v>0</v>
      </c>
      <c r="T686" s="198">
        <f>S686*H686</f>
        <v>0</v>
      </c>
      <c r="AR686" s="24" t="s">
        <v>252</v>
      </c>
      <c r="AT686" s="24" t="s">
        <v>143</v>
      </c>
      <c r="AU686" s="24" t="s">
        <v>83</v>
      </c>
      <c r="AY686" s="24" t="s">
        <v>140</v>
      </c>
      <c r="BE686" s="199">
        <f>IF(N686="základní",J686,0)</f>
        <v>0</v>
      </c>
      <c r="BF686" s="199">
        <f>IF(N686="snížená",J686,0)</f>
        <v>0</v>
      </c>
      <c r="BG686" s="199">
        <f>IF(N686="zákl. přenesená",J686,0)</f>
        <v>0</v>
      </c>
      <c r="BH686" s="199">
        <f>IF(N686="sníž. přenesená",J686,0)</f>
        <v>0</v>
      </c>
      <c r="BI686" s="199">
        <f>IF(N686="nulová",J686,0)</f>
        <v>0</v>
      </c>
      <c r="BJ686" s="24" t="s">
        <v>81</v>
      </c>
      <c r="BK686" s="199">
        <f>ROUND(I686*H686,2)</f>
        <v>0</v>
      </c>
      <c r="BL686" s="24" t="s">
        <v>252</v>
      </c>
      <c r="BM686" s="24" t="s">
        <v>1058</v>
      </c>
    </row>
    <row r="687" spans="2:65" s="1" customFormat="1" ht="16.5" customHeight="1">
      <c r="B687" s="41"/>
      <c r="C687" s="188" t="s">
        <v>1059</v>
      </c>
      <c r="D687" s="188" t="s">
        <v>143</v>
      </c>
      <c r="E687" s="189" t="s">
        <v>1060</v>
      </c>
      <c r="F687" s="190" t="s">
        <v>1061</v>
      </c>
      <c r="G687" s="191" t="s">
        <v>154</v>
      </c>
      <c r="H687" s="192">
        <v>154.38</v>
      </c>
      <c r="I687" s="193"/>
      <c r="J687" s="194">
        <f>ROUND(I687*H687,2)</f>
        <v>0</v>
      </c>
      <c r="K687" s="190" t="s">
        <v>147</v>
      </c>
      <c r="L687" s="61"/>
      <c r="M687" s="195" t="s">
        <v>21</v>
      </c>
      <c r="N687" s="196" t="s">
        <v>44</v>
      </c>
      <c r="O687" s="42"/>
      <c r="P687" s="197">
        <f>O687*H687</f>
        <v>0</v>
      </c>
      <c r="Q687" s="197">
        <v>0</v>
      </c>
      <c r="R687" s="197">
        <f>Q687*H687</f>
        <v>0</v>
      </c>
      <c r="S687" s="197">
        <v>2.5000000000000001E-3</v>
      </c>
      <c r="T687" s="198">
        <f>S687*H687</f>
        <v>0.38595000000000002</v>
      </c>
      <c r="AR687" s="24" t="s">
        <v>252</v>
      </c>
      <c r="AT687" s="24" t="s">
        <v>143</v>
      </c>
      <c r="AU687" s="24" t="s">
        <v>83</v>
      </c>
      <c r="AY687" s="24" t="s">
        <v>140</v>
      </c>
      <c r="BE687" s="199">
        <f>IF(N687="základní",J687,0)</f>
        <v>0</v>
      </c>
      <c r="BF687" s="199">
        <f>IF(N687="snížená",J687,0)</f>
        <v>0</v>
      </c>
      <c r="BG687" s="199">
        <f>IF(N687="zákl. přenesená",J687,0)</f>
        <v>0</v>
      </c>
      <c r="BH687" s="199">
        <f>IF(N687="sníž. přenesená",J687,0)</f>
        <v>0</v>
      </c>
      <c r="BI687" s="199">
        <f>IF(N687="nulová",J687,0)</f>
        <v>0</v>
      </c>
      <c r="BJ687" s="24" t="s">
        <v>81</v>
      </c>
      <c r="BK687" s="199">
        <f>ROUND(I687*H687,2)</f>
        <v>0</v>
      </c>
      <c r="BL687" s="24" t="s">
        <v>252</v>
      </c>
      <c r="BM687" s="24" t="s">
        <v>1062</v>
      </c>
    </row>
    <row r="688" spans="2:65" s="11" customFormat="1">
      <c r="B688" s="200"/>
      <c r="C688" s="201"/>
      <c r="D688" s="202" t="s">
        <v>156</v>
      </c>
      <c r="E688" s="203" t="s">
        <v>21</v>
      </c>
      <c r="F688" s="204" t="s">
        <v>157</v>
      </c>
      <c r="G688" s="201"/>
      <c r="H688" s="203" t="s">
        <v>21</v>
      </c>
      <c r="I688" s="205"/>
      <c r="J688" s="201"/>
      <c r="K688" s="201"/>
      <c r="L688" s="206"/>
      <c r="M688" s="207"/>
      <c r="N688" s="208"/>
      <c r="O688" s="208"/>
      <c r="P688" s="208"/>
      <c r="Q688" s="208"/>
      <c r="R688" s="208"/>
      <c r="S688" s="208"/>
      <c r="T688" s="209"/>
      <c r="AT688" s="210" t="s">
        <v>156</v>
      </c>
      <c r="AU688" s="210" t="s">
        <v>83</v>
      </c>
      <c r="AV688" s="11" t="s">
        <v>81</v>
      </c>
      <c r="AW688" s="11" t="s">
        <v>36</v>
      </c>
      <c r="AX688" s="11" t="s">
        <v>73</v>
      </c>
      <c r="AY688" s="210" t="s">
        <v>140</v>
      </c>
    </row>
    <row r="689" spans="2:65" s="12" customFormat="1">
      <c r="B689" s="211"/>
      <c r="C689" s="212"/>
      <c r="D689" s="202" t="s">
        <v>156</v>
      </c>
      <c r="E689" s="213" t="s">
        <v>21</v>
      </c>
      <c r="F689" s="214" t="s">
        <v>158</v>
      </c>
      <c r="G689" s="212"/>
      <c r="H689" s="215">
        <v>79.150999999999996</v>
      </c>
      <c r="I689" s="216"/>
      <c r="J689" s="212"/>
      <c r="K689" s="212"/>
      <c r="L689" s="217"/>
      <c r="M689" s="218"/>
      <c r="N689" s="219"/>
      <c r="O689" s="219"/>
      <c r="P689" s="219"/>
      <c r="Q689" s="219"/>
      <c r="R689" s="219"/>
      <c r="S689" s="219"/>
      <c r="T689" s="220"/>
      <c r="AT689" s="221" t="s">
        <v>156</v>
      </c>
      <c r="AU689" s="221" t="s">
        <v>83</v>
      </c>
      <c r="AV689" s="12" t="s">
        <v>83</v>
      </c>
      <c r="AW689" s="12" t="s">
        <v>36</v>
      </c>
      <c r="AX689" s="12" t="s">
        <v>73</v>
      </c>
      <c r="AY689" s="221" t="s">
        <v>140</v>
      </c>
    </row>
    <row r="690" spans="2:65" s="12" customFormat="1">
      <c r="B690" s="211"/>
      <c r="C690" s="212"/>
      <c r="D690" s="202" t="s">
        <v>156</v>
      </c>
      <c r="E690" s="213" t="s">
        <v>21</v>
      </c>
      <c r="F690" s="214" t="s">
        <v>1036</v>
      </c>
      <c r="G690" s="212"/>
      <c r="H690" s="215">
        <v>-1.2569999999999999</v>
      </c>
      <c r="I690" s="216"/>
      <c r="J690" s="212"/>
      <c r="K690" s="212"/>
      <c r="L690" s="217"/>
      <c r="M690" s="218"/>
      <c r="N690" s="219"/>
      <c r="O690" s="219"/>
      <c r="P690" s="219"/>
      <c r="Q690" s="219"/>
      <c r="R690" s="219"/>
      <c r="S690" s="219"/>
      <c r="T690" s="220"/>
      <c r="AT690" s="221" t="s">
        <v>156</v>
      </c>
      <c r="AU690" s="221" t="s">
        <v>83</v>
      </c>
      <c r="AV690" s="12" t="s">
        <v>83</v>
      </c>
      <c r="AW690" s="12" t="s">
        <v>36</v>
      </c>
      <c r="AX690" s="12" t="s">
        <v>73</v>
      </c>
      <c r="AY690" s="221" t="s">
        <v>140</v>
      </c>
    </row>
    <row r="691" spans="2:65" s="12" customFormat="1">
      <c r="B691" s="211"/>
      <c r="C691" s="212"/>
      <c r="D691" s="202" t="s">
        <v>156</v>
      </c>
      <c r="E691" s="213" t="s">
        <v>21</v>
      </c>
      <c r="F691" s="214" t="s">
        <v>355</v>
      </c>
      <c r="G691" s="212"/>
      <c r="H691" s="215">
        <v>-1.4530000000000001</v>
      </c>
      <c r="I691" s="216"/>
      <c r="J691" s="212"/>
      <c r="K691" s="212"/>
      <c r="L691" s="217"/>
      <c r="M691" s="218"/>
      <c r="N691" s="219"/>
      <c r="O691" s="219"/>
      <c r="P691" s="219"/>
      <c r="Q691" s="219"/>
      <c r="R691" s="219"/>
      <c r="S691" s="219"/>
      <c r="T691" s="220"/>
      <c r="AT691" s="221" t="s">
        <v>156</v>
      </c>
      <c r="AU691" s="221" t="s">
        <v>83</v>
      </c>
      <c r="AV691" s="12" t="s">
        <v>83</v>
      </c>
      <c r="AW691" s="12" t="s">
        <v>36</v>
      </c>
      <c r="AX691" s="12" t="s">
        <v>73</v>
      </c>
      <c r="AY691" s="221" t="s">
        <v>140</v>
      </c>
    </row>
    <row r="692" spans="2:65" s="13" customFormat="1">
      <c r="B692" s="222"/>
      <c r="C692" s="223"/>
      <c r="D692" s="202" t="s">
        <v>156</v>
      </c>
      <c r="E692" s="224" t="s">
        <v>21</v>
      </c>
      <c r="F692" s="225" t="s">
        <v>160</v>
      </c>
      <c r="G692" s="223"/>
      <c r="H692" s="226">
        <v>76.441000000000003</v>
      </c>
      <c r="I692" s="227"/>
      <c r="J692" s="223"/>
      <c r="K692" s="223"/>
      <c r="L692" s="228"/>
      <c r="M692" s="229"/>
      <c r="N692" s="230"/>
      <c r="O692" s="230"/>
      <c r="P692" s="230"/>
      <c r="Q692" s="230"/>
      <c r="R692" s="230"/>
      <c r="S692" s="230"/>
      <c r="T692" s="231"/>
      <c r="AT692" s="232" t="s">
        <v>156</v>
      </c>
      <c r="AU692" s="232" t="s">
        <v>83</v>
      </c>
      <c r="AV692" s="13" t="s">
        <v>141</v>
      </c>
      <c r="AW692" s="13" t="s">
        <v>36</v>
      </c>
      <c r="AX692" s="13" t="s">
        <v>73</v>
      </c>
      <c r="AY692" s="232" t="s">
        <v>140</v>
      </c>
    </row>
    <row r="693" spans="2:65" s="11" customFormat="1">
      <c r="B693" s="200"/>
      <c r="C693" s="201"/>
      <c r="D693" s="202" t="s">
        <v>156</v>
      </c>
      <c r="E693" s="203" t="s">
        <v>21</v>
      </c>
      <c r="F693" s="204" t="s">
        <v>161</v>
      </c>
      <c r="G693" s="201"/>
      <c r="H693" s="203" t="s">
        <v>21</v>
      </c>
      <c r="I693" s="205"/>
      <c r="J693" s="201"/>
      <c r="K693" s="201"/>
      <c r="L693" s="206"/>
      <c r="M693" s="207"/>
      <c r="N693" s="208"/>
      <c r="O693" s="208"/>
      <c r="P693" s="208"/>
      <c r="Q693" s="208"/>
      <c r="R693" s="208"/>
      <c r="S693" s="208"/>
      <c r="T693" s="209"/>
      <c r="AT693" s="210" t="s">
        <v>156</v>
      </c>
      <c r="AU693" s="210" t="s">
        <v>83</v>
      </c>
      <c r="AV693" s="11" t="s">
        <v>81</v>
      </c>
      <c r="AW693" s="11" t="s">
        <v>36</v>
      </c>
      <c r="AX693" s="11" t="s">
        <v>73</v>
      </c>
      <c r="AY693" s="210" t="s">
        <v>140</v>
      </c>
    </row>
    <row r="694" spans="2:65" s="12" customFormat="1">
      <c r="B694" s="211"/>
      <c r="C694" s="212"/>
      <c r="D694" s="202" t="s">
        <v>156</v>
      </c>
      <c r="E694" s="213" t="s">
        <v>21</v>
      </c>
      <c r="F694" s="214" t="s">
        <v>844</v>
      </c>
      <c r="G694" s="212"/>
      <c r="H694" s="215">
        <v>75.212000000000003</v>
      </c>
      <c r="I694" s="216"/>
      <c r="J694" s="212"/>
      <c r="K694" s="212"/>
      <c r="L694" s="217"/>
      <c r="M694" s="218"/>
      <c r="N694" s="219"/>
      <c r="O694" s="219"/>
      <c r="P694" s="219"/>
      <c r="Q694" s="219"/>
      <c r="R694" s="219"/>
      <c r="S694" s="219"/>
      <c r="T694" s="220"/>
      <c r="AT694" s="221" t="s">
        <v>156</v>
      </c>
      <c r="AU694" s="221" t="s">
        <v>83</v>
      </c>
      <c r="AV694" s="12" t="s">
        <v>83</v>
      </c>
      <c r="AW694" s="12" t="s">
        <v>36</v>
      </c>
      <c r="AX694" s="12" t="s">
        <v>73</v>
      </c>
      <c r="AY694" s="221" t="s">
        <v>140</v>
      </c>
    </row>
    <row r="695" spans="2:65" s="12" customFormat="1">
      <c r="B695" s="211"/>
      <c r="C695" s="212"/>
      <c r="D695" s="202" t="s">
        <v>156</v>
      </c>
      <c r="E695" s="213" t="s">
        <v>21</v>
      </c>
      <c r="F695" s="214" t="s">
        <v>845</v>
      </c>
      <c r="G695" s="212"/>
      <c r="H695" s="215">
        <v>0.99199999999999999</v>
      </c>
      <c r="I695" s="216"/>
      <c r="J695" s="212"/>
      <c r="K695" s="212"/>
      <c r="L695" s="217"/>
      <c r="M695" s="218"/>
      <c r="N695" s="219"/>
      <c r="O695" s="219"/>
      <c r="P695" s="219"/>
      <c r="Q695" s="219"/>
      <c r="R695" s="219"/>
      <c r="S695" s="219"/>
      <c r="T695" s="220"/>
      <c r="AT695" s="221" t="s">
        <v>156</v>
      </c>
      <c r="AU695" s="221" t="s">
        <v>83</v>
      </c>
      <c r="AV695" s="12" t="s">
        <v>83</v>
      </c>
      <c r="AW695" s="12" t="s">
        <v>36</v>
      </c>
      <c r="AX695" s="12" t="s">
        <v>73</v>
      </c>
      <c r="AY695" s="221" t="s">
        <v>140</v>
      </c>
    </row>
    <row r="696" spans="2:65" s="12" customFormat="1">
      <c r="B696" s="211"/>
      <c r="C696" s="212"/>
      <c r="D696" s="202" t="s">
        <v>156</v>
      </c>
      <c r="E696" s="213" t="s">
        <v>21</v>
      </c>
      <c r="F696" s="214" t="s">
        <v>847</v>
      </c>
      <c r="G696" s="212"/>
      <c r="H696" s="215">
        <v>0.73399999999999999</v>
      </c>
      <c r="I696" s="216"/>
      <c r="J696" s="212"/>
      <c r="K696" s="212"/>
      <c r="L696" s="217"/>
      <c r="M696" s="218"/>
      <c r="N696" s="219"/>
      <c r="O696" s="219"/>
      <c r="P696" s="219"/>
      <c r="Q696" s="219"/>
      <c r="R696" s="219"/>
      <c r="S696" s="219"/>
      <c r="T696" s="220"/>
      <c r="AT696" s="221" t="s">
        <v>156</v>
      </c>
      <c r="AU696" s="221" t="s">
        <v>83</v>
      </c>
      <c r="AV696" s="12" t="s">
        <v>83</v>
      </c>
      <c r="AW696" s="12" t="s">
        <v>36</v>
      </c>
      <c r="AX696" s="12" t="s">
        <v>73</v>
      </c>
      <c r="AY696" s="221" t="s">
        <v>140</v>
      </c>
    </row>
    <row r="697" spans="2:65" s="12" customFormat="1">
      <c r="B697" s="211"/>
      <c r="C697" s="212"/>
      <c r="D697" s="202" t="s">
        <v>156</v>
      </c>
      <c r="E697" s="213" t="s">
        <v>21</v>
      </c>
      <c r="F697" s="214" t="s">
        <v>848</v>
      </c>
      <c r="G697" s="212"/>
      <c r="H697" s="215">
        <v>1.0009999999999999</v>
      </c>
      <c r="I697" s="216"/>
      <c r="J697" s="212"/>
      <c r="K697" s="212"/>
      <c r="L697" s="217"/>
      <c r="M697" s="218"/>
      <c r="N697" s="219"/>
      <c r="O697" s="219"/>
      <c r="P697" s="219"/>
      <c r="Q697" s="219"/>
      <c r="R697" s="219"/>
      <c r="S697" s="219"/>
      <c r="T697" s="220"/>
      <c r="AT697" s="221" t="s">
        <v>156</v>
      </c>
      <c r="AU697" s="221" t="s">
        <v>83</v>
      </c>
      <c r="AV697" s="12" t="s">
        <v>83</v>
      </c>
      <c r="AW697" s="12" t="s">
        <v>36</v>
      </c>
      <c r="AX697" s="12" t="s">
        <v>73</v>
      </c>
      <c r="AY697" s="221" t="s">
        <v>140</v>
      </c>
    </row>
    <row r="698" spans="2:65" s="13" customFormat="1">
      <c r="B698" s="222"/>
      <c r="C698" s="223"/>
      <c r="D698" s="202" t="s">
        <v>156</v>
      </c>
      <c r="E698" s="224" t="s">
        <v>21</v>
      </c>
      <c r="F698" s="225" t="s">
        <v>160</v>
      </c>
      <c r="G698" s="223"/>
      <c r="H698" s="226">
        <v>77.938999999999993</v>
      </c>
      <c r="I698" s="227"/>
      <c r="J698" s="223"/>
      <c r="K698" s="223"/>
      <c r="L698" s="228"/>
      <c r="M698" s="229"/>
      <c r="N698" s="230"/>
      <c r="O698" s="230"/>
      <c r="P698" s="230"/>
      <c r="Q698" s="230"/>
      <c r="R698" s="230"/>
      <c r="S698" s="230"/>
      <c r="T698" s="231"/>
      <c r="AT698" s="232" t="s">
        <v>156</v>
      </c>
      <c r="AU698" s="232" t="s">
        <v>83</v>
      </c>
      <c r="AV698" s="13" t="s">
        <v>141</v>
      </c>
      <c r="AW698" s="13" t="s">
        <v>36</v>
      </c>
      <c r="AX698" s="13" t="s">
        <v>73</v>
      </c>
      <c r="AY698" s="232" t="s">
        <v>140</v>
      </c>
    </row>
    <row r="699" spans="2:65" s="14" customFormat="1">
      <c r="B699" s="233"/>
      <c r="C699" s="234"/>
      <c r="D699" s="202" t="s">
        <v>156</v>
      </c>
      <c r="E699" s="235" t="s">
        <v>21</v>
      </c>
      <c r="F699" s="236" t="s">
        <v>164</v>
      </c>
      <c r="G699" s="234"/>
      <c r="H699" s="237">
        <v>154.38</v>
      </c>
      <c r="I699" s="238"/>
      <c r="J699" s="234"/>
      <c r="K699" s="234"/>
      <c r="L699" s="239"/>
      <c r="M699" s="240"/>
      <c r="N699" s="241"/>
      <c r="O699" s="241"/>
      <c r="P699" s="241"/>
      <c r="Q699" s="241"/>
      <c r="R699" s="241"/>
      <c r="S699" s="241"/>
      <c r="T699" s="242"/>
      <c r="AT699" s="243" t="s">
        <v>156</v>
      </c>
      <c r="AU699" s="243" t="s">
        <v>83</v>
      </c>
      <c r="AV699" s="14" t="s">
        <v>148</v>
      </c>
      <c r="AW699" s="14" t="s">
        <v>36</v>
      </c>
      <c r="AX699" s="14" t="s">
        <v>81</v>
      </c>
      <c r="AY699" s="243" t="s">
        <v>140</v>
      </c>
    </row>
    <row r="700" spans="2:65" s="1" customFormat="1" ht="16.5" customHeight="1">
      <c r="B700" s="41"/>
      <c r="C700" s="188" t="s">
        <v>1063</v>
      </c>
      <c r="D700" s="188" t="s">
        <v>143</v>
      </c>
      <c r="E700" s="189" t="s">
        <v>1064</v>
      </c>
      <c r="F700" s="190" t="s">
        <v>1065</v>
      </c>
      <c r="G700" s="191" t="s">
        <v>154</v>
      </c>
      <c r="H700" s="192">
        <v>12.457000000000001</v>
      </c>
      <c r="I700" s="193"/>
      <c r="J700" s="194">
        <f>ROUND(I700*H700,2)</f>
        <v>0</v>
      </c>
      <c r="K700" s="190" t="s">
        <v>147</v>
      </c>
      <c r="L700" s="61"/>
      <c r="M700" s="195" t="s">
        <v>21</v>
      </c>
      <c r="N700" s="196" t="s">
        <v>44</v>
      </c>
      <c r="O700" s="42"/>
      <c r="P700" s="197">
        <f>O700*H700</f>
        <v>0</v>
      </c>
      <c r="Q700" s="197">
        <v>0</v>
      </c>
      <c r="R700" s="197">
        <f>Q700*H700</f>
        <v>0</v>
      </c>
      <c r="S700" s="197">
        <v>3.0000000000000001E-3</v>
      </c>
      <c r="T700" s="198">
        <f>S700*H700</f>
        <v>3.7371000000000001E-2</v>
      </c>
      <c r="AR700" s="24" t="s">
        <v>252</v>
      </c>
      <c r="AT700" s="24" t="s">
        <v>143</v>
      </c>
      <c r="AU700" s="24" t="s">
        <v>83</v>
      </c>
      <c r="AY700" s="24" t="s">
        <v>140</v>
      </c>
      <c r="BE700" s="199">
        <f>IF(N700="základní",J700,0)</f>
        <v>0</v>
      </c>
      <c r="BF700" s="199">
        <f>IF(N700="snížená",J700,0)</f>
        <v>0</v>
      </c>
      <c r="BG700" s="199">
        <f>IF(N700="zákl. přenesená",J700,0)</f>
        <v>0</v>
      </c>
      <c r="BH700" s="199">
        <f>IF(N700="sníž. přenesená",J700,0)</f>
        <v>0</v>
      </c>
      <c r="BI700" s="199">
        <f>IF(N700="nulová",J700,0)</f>
        <v>0</v>
      </c>
      <c r="BJ700" s="24" t="s">
        <v>81</v>
      </c>
      <c r="BK700" s="199">
        <f>ROUND(I700*H700,2)</f>
        <v>0</v>
      </c>
      <c r="BL700" s="24" t="s">
        <v>252</v>
      </c>
      <c r="BM700" s="24" t="s">
        <v>1066</v>
      </c>
    </row>
    <row r="701" spans="2:65" s="11" customFormat="1">
      <c r="B701" s="200"/>
      <c r="C701" s="201"/>
      <c r="D701" s="202" t="s">
        <v>156</v>
      </c>
      <c r="E701" s="203" t="s">
        <v>21</v>
      </c>
      <c r="F701" s="204" t="s">
        <v>157</v>
      </c>
      <c r="G701" s="201"/>
      <c r="H701" s="203" t="s">
        <v>21</v>
      </c>
      <c r="I701" s="205"/>
      <c r="J701" s="201"/>
      <c r="K701" s="201"/>
      <c r="L701" s="206"/>
      <c r="M701" s="207"/>
      <c r="N701" s="208"/>
      <c r="O701" s="208"/>
      <c r="P701" s="208"/>
      <c r="Q701" s="208"/>
      <c r="R701" s="208"/>
      <c r="S701" s="208"/>
      <c r="T701" s="209"/>
      <c r="AT701" s="210" t="s">
        <v>156</v>
      </c>
      <c r="AU701" s="210" t="s">
        <v>83</v>
      </c>
      <c r="AV701" s="11" t="s">
        <v>81</v>
      </c>
      <c r="AW701" s="11" t="s">
        <v>36</v>
      </c>
      <c r="AX701" s="11" t="s">
        <v>73</v>
      </c>
      <c r="AY701" s="210" t="s">
        <v>140</v>
      </c>
    </row>
    <row r="702" spans="2:65" s="12" customFormat="1">
      <c r="B702" s="211"/>
      <c r="C702" s="212"/>
      <c r="D702" s="202" t="s">
        <v>156</v>
      </c>
      <c r="E702" s="213" t="s">
        <v>21</v>
      </c>
      <c r="F702" s="214" t="s">
        <v>1067</v>
      </c>
      <c r="G702" s="212"/>
      <c r="H702" s="215">
        <v>1.2569999999999999</v>
      </c>
      <c r="I702" s="216"/>
      <c r="J702" s="212"/>
      <c r="K702" s="212"/>
      <c r="L702" s="217"/>
      <c r="M702" s="218"/>
      <c r="N702" s="219"/>
      <c r="O702" s="219"/>
      <c r="P702" s="219"/>
      <c r="Q702" s="219"/>
      <c r="R702" s="219"/>
      <c r="S702" s="219"/>
      <c r="T702" s="220"/>
      <c r="AT702" s="221" t="s">
        <v>156</v>
      </c>
      <c r="AU702" s="221" t="s">
        <v>83</v>
      </c>
      <c r="AV702" s="12" t="s">
        <v>83</v>
      </c>
      <c r="AW702" s="12" t="s">
        <v>36</v>
      </c>
      <c r="AX702" s="12" t="s">
        <v>73</v>
      </c>
      <c r="AY702" s="221" t="s">
        <v>140</v>
      </c>
    </row>
    <row r="703" spans="2:65" s="11" customFormat="1">
      <c r="B703" s="200"/>
      <c r="C703" s="201"/>
      <c r="D703" s="202" t="s">
        <v>156</v>
      </c>
      <c r="E703" s="203" t="s">
        <v>21</v>
      </c>
      <c r="F703" s="204" t="s">
        <v>161</v>
      </c>
      <c r="G703" s="201"/>
      <c r="H703" s="203" t="s">
        <v>21</v>
      </c>
      <c r="I703" s="205"/>
      <c r="J703" s="201"/>
      <c r="K703" s="201"/>
      <c r="L703" s="206"/>
      <c r="M703" s="207"/>
      <c r="N703" s="208"/>
      <c r="O703" s="208"/>
      <c r="P703" s="208"/>
      <c r="Q703" s="208"/>
      <c r="R703" s="208"/>
      <c r="S703" s="208"/>
      <c r="T703" s="209"/>
      <c r="AT703" s="210" t="s">
        <v>156</v>
      </c>
      <c r="AU703" s="210" t="s">
        <v>83</v>
      </c>
      <c r="AV703" s="11" t="s">
        <v>81</v>
      </c>
      <c r="AW703" s="11" t="s">
        <v>36</v>
      </c>
      <c r="AX703" s="11" t="s">
        <v>73</v>
      </c>
      <c r="AY703" s="210" t="s">
        <v>140</v>
      </c>
    </row>
    <row r="704" spans="2:65" s="12" customFormat="1">
      <c r="B704" s="211"/>
      <c r="C704" s="212"/>
      <c r="D704" s="202" t="s">
        <v>156</v>
      </c>
      <c r="E704" s="213" t="s">
        <v>21</v>
      </c>
      <c r="F704" s="214" t="s">
        <v>1068</v>
      </c>
      <c r="G704" s="212"/>
      <c r="H704" s="215">
        <v>11.2</v>
      </c>
      <c r="I704" s="216"/>
      <c r="J704" s="212"/>
      <c r="K704" s="212"/>
      <c r="L704" s="217"/>
      <c r="M704" s="218"/>
      <c r="N704" s="219"/>
      <c r="O704" s="219"/>
      <c r="P704" s="219"/>
      <c r="Q704" s="219"/>
      <c r="R704" s="219"/>
      <c r="S704" s="219"/>
      <c r="T704" s="220"/>
      <c r="AT704" s="221" t="s">
        <v>156</v>
      </c>
      <c r="AU704" s="221" t="s">
        <v>83</v>
      </c>
      <c r="AV704" s="12" t="s">
        <v>83</v>
      </c>
      <c r="AW704" s="12" t="s">
        <v>36</v>
      </c>
      <c r="AX704" s="12" t="s">
        <v>73</v>
      </c>
      <c r="AY704" s="221" t="s">
        <v>140</v>
      </c>
    </row>
    <row r="705" spans="2:65" s="14" customFormat="1">
      <c r="B705" s="233"/>
      <c r="C705" s="234"/>
      <c r="D705" s="202" t="s">
        <v>156</v>
      </c>
      <c r="E705" s="235" t="s">
        <v>21</v>
      </c>
      <c r="F705" s="236" t="s">
        <v>164</v>
      </c>
      <c r="G705" s="234"/>
      <c r="H705" s="237">
        <v>12.457000000000001</v>
      </c>
      <c r="I705" s="238"/>
      <c r="J705" s="234"/>
      <c r="K705" s="234"/>
      <c r="L705" s="239"/>
      <c r="M705" s="240"/>
      <c r="N705" s="241"/>
      <c r="O705" s="241"/>
      <c r="P705" s="241"/>
      <c r="Q705" s="241"/>
      <c r="R705" s="241"/>
      <c r="S705" s="241"/>
      <c r="T705" s="242"/>
      <c r="AT705" s="243" t="s">
        <v>156</v>
      </c>
      <c r="AU705" s="243" t="s">
        <v>83</v>
      </c>
      <c r="AV705" s="14" t="s">
        <v>148</v>
      </c>
      <c r="AW705" s="14" t="s">
        <v>36</v>
      </c>
      <c r="AX705" s="14" t="s">
        <v>81</v>
      </c>
      <c r="AY705" s="243" t="s">
        <v>140</v>
      </c>
    </row>
    <row r="706" spans="2:65" s="1" customFormat="1" ht="25.5" customHeight="1">
      <c r="B706" s="41"/>
      <c r="C706" s="188" t="s">
        <v>1069</v>
      </c>
      <c r="D706" s="188" t="s">
        <v>143</v>
      </c>
      <c r="E706" s="189" t="s">
        <v>1070</v>
      </c>
      <c r="F706" s="190" t="s">
        <v>1071</v>
      </c>
      <c r="G706" s="191" t="s">
        <v>154</v>
      </c>
      <c r="H706" s="192">
        <v>157.98500000000001</v>
      </c>
      <c r="I706" s="193"/>
      <c r="J706" s="194">
        <f>ROUND(I706*H706,2)</f>
        <v>0</v>
      </c>
      <c r="K706" s="190" t="s">
        <v>147</v>
      </c>
      <c r="L706" s="61"/>
      <c r="M706" s="195" t="s">
        <v>21</v>
      </c>
      <c r="N706" s="196" t="s">
        <v>44</v>
      </c>
      <c r="O706" s="42"/>
      <c r="P706" s="197">
        <f>O706*H706</f>
        <v>0</v>
      </c>
      <c r="Q706" s="197">
        <v>4.0000000000000002E-4</v>
      </c>
      <c r="R706" s="197">
        <f>Q706*H706</f>
        <v>6.3194000000000014E-2</v>
      </c>
      <c r="S706" s="197">
        <v>0</v>
      </c>
      <c r="T706" s="198">
        <f>S706*H706</f>
        <v>0</v>
      </c>
      <c r="AR706" s="24" t="s">
        <v>252</v>
      </c>
      <c r="AT706" s="24" t="s">
        <v>143</v>
      </c>
      <c r="AU706" s="24" t="s">
        <v>83</v>
      </c>
      <c r="AY706" s="24" t="s">
        <v>140</v>
      </c>
      <c r="BE706" s="199">
        <f>IF(N706="základní",J706,0)</f>
        <v>0</v>
      </c>
      <c r="BF706" s="199">
        <f>IF(N706="snížená",J706,0)</f>
        <v>0</v>
      </c>
      <c r="BG706" s="199">
        <f>IF(N706="zákl. přenesená",J706,0)</f>
        <v>0</v>
      </c>
      <c r="BH706" s="199">
        <f>IF(N706="sníž. přenesená",J706,0)</f>
        <v>0</v>
      </c>
      <c r="BI706" s="199">
        <f>IF(N706="nulová",J706,0)</f>
        <v>0</v>
      </c>
      <c r="BJ706" s="24" t="s">
        <v>81</v>
      </c>
      <c r="BK706" s="199">
        <f>ROUND(I706*H706,2)</f>
        <v>0</v>
      </c>
      <c r="BL706" s="24" t="s">
        <v>252</v>
      </c>
      <c r="BM706" s="24" t="s">
        <v>1072</v>
      </c>
    </row>
    <row r="707" spans="2:65" s="11" customFormat="1">
      <c r="B707" s="200"/>
      <c r="C707" s="201"/>
      <c r="D707" s="202" t="s">
        <v>156</v>
      </c>
      <c r="E707" s="203" t="s">
        <v>21</v>
      </c>
      <c r="F707" s="204" t="s">
        <v>792</v>
      </c>
      <c r="G707" s="201"/>
      <c r="H707" s="203" t="s">
        <v>21</v>
      </c>
      <c r="I707" s="205"/>
      <c r="J707" s="201"/>
      <c r="K707" s="201"/>
      <c r="L707" s="206"/>
      <c r="M707" s="207"/>
      <c r="N707" s="208"/>
      <c r="O707" s="208"/>
      <c r="P707" s="208"/>
      <c r="Q707" s="208"/>
      <c r="R707" s="208"/>
      <c r="S707" s="208"/>
      <c r="T707" s="209"/>
      <c r="AT707" s="210" t="s">
        <v>156</v>
      </c>
      <c r="AU707" s="210" t="s">
        <v>83</v>
      </c>
      <c r="AV707" s="11" t="s">
        <v>81</v>
      </c>
      <c r="AW707" s="11" t="s">
        <v>36</v>
      </c>
      <c r="AX707" s="11" t="s">
        <v>73</v>
      </c>
      <c r="AY707" s="210" t="s">
        <v>140</v>
      </c>
    </row>
    <row r="708" spans="2:65" s="12" customFormat="1">
      <c r="B708" s="211"/>
      <c r="C708" s="212"/>
      <c r="D708" s="202" t="s">
        <v>156</v>
      </c>
      <c r="E708" s="213" t="s">
        <v>21</v>
      </c>
      <c r="F708" s="214" t="s">
        <v>158</v>
      </c>
      <c r="G708" s="212"/>
      <c r="H708" s="215">
        <v>79.150999999999996</v>
      </c>
      <c r="I708" s="216"/>
      <c r="J708" s="212"/>
      <c r="K708" s="212"/>
      <c r="L708" s="217"/>
      <c r="M708" s="218"/>
      <c r="N708" s="219"/>
      <c r="O708" s="219"/>
      <c r="P708" s="219"/>
      <c r="Q708" s="219"/>
      <c r="R708" s="219"/>
      <c r="S708" s="219"/>
      <c r="T708" s="220"/>
      <c r="AT708" s="221" t="s">
        <v>156</v>
      </c>
      <c r="AU708" s="221" t="s">
        <v>83</v>
      </c>
      <c r="AV708" s="12" t="s">
        <v>83</v>
      </c>
      <c r="AW708" s="12" t="s">
        <v>36</v>
      </c>
      <c r="AX708" s="12" t="s">
        <v>73</v>
      </c>
      <c r="AY708" s="221" t="s">
        <v>140</v>
      </c>
    </row>
    <row r="709" spans="2:65" s="12" customFormat="1">
      <c r="B709" s="211"/>
      <c r="C709" s="212"/>
      <c r="D709" s="202" t="s">
        <v>156</v>
      </c>
      <c r="E709" s="213" t="s">
        <v>21</v>
      </c>
      <c r="F709" s="214" t="s">
        <v>1073</v>
      </c>
      <c r="G709" s="212"/>
      <c r="H709" s="215">
        <v>0.248</v>
      </c>
      <c r="I709" s="216"/>
      <c r="J709" s="212"/>
      <c r="K709" s="212"/>
      <c r="L709" s="217"/>
      <c r="M709" s="218"/>
      <c r="N709" s="219"/>
      <c r="O709" s="219"/>
      <c r="P709" s="219"/>
      <c r="Q709" s="219"/>
      <c r="R709" s="219"/>
      <c r="S709" s="219"/>
      <c r="T709" s="220"/>
      <c r="AT709" s="221" t="s">
        <v>156</v>
      </c>
      <c r="AU709" s="221" t="s">
        <v>83</v>
      </c>
      <c r="AV709" s="12" t="s">
        <v>83</v>
      </c>
      <c r="AW709" s="12" t="s">
        <v>36</v>
      </c>
      <c r="AX709" s="12" t="s">
        <v>73</v>
      </c>
      <c r="AY709" s="221" t="s">
        <v>140</v>
      </c>
    </row>
    <row r="710" spans="2:65" s="12" customFormat="1">
      <c r="B710" s="211"/>
      <c r="C710" s="212"/>
      <c r="D710" s="202" t="s">
        <v>156</v>
      </c>
      <c r="E710" s="213" t="s">
        <v>21</v>
      </c>
      <c r="F710" s="214" t="s">
        <v>1074</v>
      </c>
      <c r="G710" s="212"/>
      <c r="H710" s="215">
        <v>0.245</v>
      </c>
      <c r="I710" s="216"/>
      <c r="J710" s="212"/>
      <c r="K710" s="212"/>
      <c r="L710" s="217"/>
      <c r="M710" s="218"/>
      <c r="N710" s="219"/>
      <c r="O710" s="219"/>
      <c r="P710" s="219"/>
      <c r="Q710" s="219"/>
      <c r="R710" s="219"/>
      <c r="S710" s="219"/>
      <c r="T710" s="220"/>
      <c r="AT710" s="221" t="s">
        <v>156</v>
      </c>
      <c r="AU710" s="221" t="s">
        <v>83</v>
      </c>
      <c r="AV710" s="12" t="s">
        <v>83</v>
      </c>
      <c r="AW710" s="12" t="s">
        <v>36</v>
      </c>
      <c r="AX710" s="12" t="s">
        <v>73</v>
      </c>
      <c r="AY710" s="221" t="s">
        <v>140</v>
      </c>
    </row>
    <row r="711" spans="2:65" s="12" customFormat="1">
      <c r="B711" s="211"/>
      <c r="C711" s="212"/>
      <c r="D711" s="202" t="s">
        <v>156</v>
      </c>
      <c r="E711" s="213" t="s">
        <v>21</v>
      </c>
      <c r="F711" s="214" t="s">
        <v>1075</v>
      </c>
      <c r="G711" s="212"/>
      <c r="H711" s="215">
        <v>0.24299999999999999</v>
      </c>
      <c r="I711" s="216"/>
      <c r="J711" s="212"/>
      <c r="K711" s="212"/>
      <c r="L711" s="217"/>
      <c r="M711" s="218"/>
      <c r="N711" s="219"/>
      <c r="O711" s="219"/>
      <c r="P711" s="219"/>
      <c r="Q711" s="219"/>
      <c r="R711" s="219"/>
      <c r="S711" s="219"/>
      <c r="T711" s="220"/>
      <c r="AT711" s="221" t="s">
        <v>156</v>
      </c>
      <c r="AU711" s="221" t="s">
        <v>83</v>
      </c>
      <c r="AV711" s="12" t="s">
        <v>83</v>
      </c>
      <c r="AW711" s="12" t="s">
        <v>36</v>
      </c>
      <c r="AX711" s="12" t="s">
        <v>73</v>
      </c>
      <c r="AY711" s="221" t="s">
        <v>140</v>
      </c>
    </row>
    <row r="712" spans="2:65" s="12" customFormat="1">
      <c r="B712" s="211"/>
      <c r="C712" s="212"/>
      <c r="D712" s="202" t="s">
        <v>156</v>
      </c>
      <c r="E712" s="213" t="s">
        <v>21</v>
      </c>
      <c r="F712" s="214" t="s">
        <v>1076</v>
      </c>
      <c r="G712" s="212"/>
      <c r="H712" s="215">
        <v>0.246</v>
      </c>
      <c r="I712" s="216"/>
      <c r="J712" s="212"/>
      <c r="K712" s="212"/>
      <c r="L712" s="217"/>
      <c r="M712" s="218"/>
      <c r="N712" s="219"/>
      <c r="O712" s="219"/>
      <c r="P712" s="219"/>
      <c r="Q712" s="219"/>
      <c r="R712" s="219"/>
      <c r="S712" s="219"/>
      <c r="T712" s="220"/>
      <c r="AT712" s="221" t="s">
        <v>156</v>
      </c>
      <c r="AU712" s="221" t="s">
        <v>83</v>
      </c>
      <c r="AV712" s="12" t="s">
        <v>83</v>
      </c>
      <c r="AW712" s="12" t="s">
        <v>36</v>
      </c>
      <c r="AX712" s="12" t="s">
        <v>73</v>
      </c>
      <c r="AY712" s="221" t="s">
        <v>140</v>
      </c>
    </row>
    <row r="713" spans="2:65" s="12" customFormat="1">
      <c r="B713" s="211"/>
      <c r="C713" s="212"/>
      <c r="D713" s="202" t="s">
        <v>156</v>
      </c>
      <c r="E713" s="213" t="s">
        <v>21</v>
      </c>
      <c r="F713" s="214" t="s">
        <v>1077</v>
      </c>
      <c r="G713" s="212"/>
      <c r="H713" s="215">
        <v>9.6000000000000002E-2</v>
      </c>
      <c r="I713" s="216"/>
      <c r="J713" s="212"/>
      <c r="K713" s="212"/>
      <c r="L713" s="217"/>
      <c r="M713" s="218"/>
      <c r="N713" s="219"/>
      <c r="O713" s="219"/>
      <c r="P713" s="219"/>
      <c r="Q713" s="219"/>
      <c r="R713" s="219"/>
      <c r="S713" s="219"/>
      <c r="T713" s="220"/>
      <c r="AT713" s="221" t="s">
        <v>156</v>
      </c>
      <c r="AU713" s="221" t="s">
        <v>83</v>
      </c>
      <c r="AV713" s="12" t="s">
        <v>83</v>
      </c>
      <c r="AW713" s="12" t="s">
        <v>36</v>
      </c>
      <c r="AX713" s="12" t="s">
        <v>73</v>
      </c>
      <c r="AY713" s="221" t="s">
        <v>140</v>
      </c>
    </row>
    <row r="714" spans="2:65" s="12" customFormat="1">
      <c r="B714" s="211"/>
      <c r="C714" s="212"/>
      <c r="D714" s="202" t="s">
        <v>156</v>
      </c>
      <c r="E714" s="213" t="s">
        <v>21</v>
      </c>
      <c r="F714" s="214" t="s">
        <v>1078</v>
      </c>
      <c r="G714" s="212"/>
      <c r="H714" s="215">
        <v>5.6000000000000001E-2</v>
      </c>
      <c r="I714" s="216"/>
      <c r="J714" s="212"/>
      <c r="K714" s="212"/>
      <c r="L714" s="217"/>
      <c r="M714" s="218"/>
      <c r="N714" s="219"/>
      <c r="O714" s="219"/>
      <c r="P714" s="219"/>
      <c r="Q714" s="219"/>
      <c r="R714" s="219"/>
      <c r="S714" s="219"/>
      <c r="T714" s="220"/>
      <c r="AT714" s="221" t="s">
        <v>156</v>
      </c>
      <c r="AU714" s="221" t="s">
        <v>83</v>
      </c>
      <c r="AV714" s="12" t="s">
        <v>83</v>
      </c>
      <c r="AW714" s="12" t="s">
        <v>36</v>
      </c>
      <c r="AX714" s="12" t="s">
        <v>73</v>
      </c>
      <c r="AY714" s="221" t="s">
        <v>140</v>
      </c>
    </row>
    <row r="715" spans="2:65" s="13" customFormat="1">
      <c r="B715" s="222"/>
      <c r="C715" s="223"/>
      <c r="D715" s="202" t="s">
        <v>156</v>
      </c>
      <c r="E715" s="224" t="s">
        <v>21</v>
      </c>
      <c r="F715" s="225" t="s">
        <v>160</v>
      </c>
      <c r="G715" s="223"/>
      <c r="H715" s="226">
        <v>80.284999999999997</v>
      </c>
      <c r="I715" s="227"/>
      <c r="J715" s="223"/>
      <c r="K715" s="223"/>
      <c r="L715" s="228"/>
      <c r="M715" s="229"/>
      <c r="N715" s="230"/>
      <c r="O715" s="230"/>
      <c r="P715" s="230"/>
      <c r="Q715" s="230"/>
      <c r="R715" s="230"/>
      <c r="S715" s="230"/>
      <c r="T715" s="231"/>
      <c r="AT715" s="232" t="s">
        <v>156</v>
      </c>
      <c r="AU715" s="232" t="s">
        <v>83</v>
      </c>
      <c r="AV715" s="13" t="s">
        <v>141</v>
      </c>
      <c r="AW715" s="13" t="s">
        <v>36</v>
      </c>
      <c r="AX715" s="13" t="s">
        <v>73</v>
      </c>
      <c r="AY715" s="232" t="s">
        <v>140</v>
      </c>
    </row>
    <row r="716" spans="2:65" s="11" customFormat="1">
      <c r="B716" s="200"/>
      <c r="C716" s="201"/>
      <c r="D716" s="202" t="s">
        <v>156</v>
      </c>
      <c r="E716" s="203" t="s">
        <v>21</v>
      </c>
      <c r="F716" s="204" t="s">
        <v>161</v>
      </c>
      <c r="G716" s="201"/>
      <c r="H716" s="203" t="s">
        <v>21</v>
      </c>
      <c r="I716" s="205"/>
      <c r="J716" s="201"/>
      <c r="K716" s="201"/>
      <c r="L716" s="206"/>
      <c r="M716" s="207"/>
      <c r="N716" s="208"/>
      <c r="O716" s="208"/>
      <c r="P716" s="208"/>
      <c r="Q716" s="208"/>
      <c r="R716" s="208"/>
      <c r="S716" s="208"/>
      <c r="T716" s="209"/>
      <c r="AT716" s="210" t="s">
        <v>156</v>
      </c>
      <c r="AU716" s="210" t="s">
        <v>83</v>
      </c>
      <c r="AV716" s="11" t="s">
        <v>81</v>
      </c>
      <c r="AW716" s="11" t="s">
        <v>36</v>
      </c>
      <c r="AX716" s="11" t="s">
        <v>73</v>
      </c>
      <c r="AY716" s="210" t="s">
        <v>140</v>
      </c>
    </row>
    <row r="717" spans="2:65" s="12" customFormat="1">
      <c r="B717" s="211"/>
      <c r="C717" s="212"/>
      <c r="D717" s="202" t="s">
        <v>156</v>
      </c>
      <c r="E717" s="213" t="s">
        <v>21</v>
      </c>
      <c r="F717" s="214" t="s">
        <v>1079</v>
      </c>
      <c r="G717" s="212"/>
      <c r="H717" s="215">
        <v>76.584999999999994</v>
      </c>
      <c r="I717" s="216"/>
      <c r="J717" s="212"/>
      <c r="K717" s="212"/>
      <c r="L717" s="217"/>
      <c r="M717" s="218"/>
      <c r="N717" s="219"/>
      <c r="O717" s="219"/>
      <c r="P717" s="219"/>
      <c r="Q717" s="219"/>
      <c r="R717" s="219"/>
      <c r="S717" s="219"/>
      <c r="T717" s="220"/>
      <c r="AT717" s="221" t="s">
        <v>156</v>
      </c>
      <c r="AU717" s="221" t="s">
        <v>83</v>
      </c>
      <c r="AV717" s="12" t="s">
        <v>83</v>
      </c>
      <c r="AW717" s="12" t="s">
        <v>36</v>
      </c>
      <c r="AX717" s="12" t="s">
        <v>73</v>
      </c>
      <c r="AY717" s="221" t="s">
        <v>140</v>
      </c>
    </row>
    <row r="718" spans="2:65" s="12" customFormat="1">
      <c r="B718" s="211"/>
      <c r="C718" s="212"/>
      <c r="D718" s="202" t="s">
        <v>156</v>
      </c>
      <c r="E718" s="213" t="s">
        <v>21</v>
      </c>
      <c r="F718" s="214" t="s">
        <v>1080</v>
      </c>
      <c r="G718" s="212"/>
      <c r="H718" s="215">
        <v>0.74399999999999999</v>
      </c>
      <c r="I718" s="216"/>
      <c r="J718" s="212"/>
      <c r="K718" s="212"/>
      <c r="L718" s="217"/>
      <c r="M718" s="218"/>
      <c r="N718" s="219"/>
      <c r="O718" s="219"/>
      <c r="P718" s="219"/>
      <c r="Q718" s="219"/>
      <c r="R718" s="219"/>
      <c r="S718" s="219"/>
      <c r="T718" s="220"/>
      <c r="AT718" s="221" t="s">
        <v>156</v>
      </c>
      <c r="AU718" s="221" t="s">
        <v>83</v>
      </c>
      <c r="AV718" s="12" t="s">
        <v>83</v>
      </c>
      <c r="AW718" s="12" t="s">
        <v>36</v>
      </c>
      <c r="AX718" s="12" t="s">
        <v>73</v>
      </c>
      <c r="AY718" s="221" t="s">
        <v>140</v>
      </c>
    </row>
    <row r="719" spans="2:65" s="12" customFormat="1">
      <c r="B719" s="211"/>
      <c r="C719" s="212"/>
      <c r="D719" s="202" t="s">
        <v>156</v>
      </c>
      <c r="E719" s="213" t="s">
        <v>21</v>
      </c>
      <c r="F719" s="214" t="s">
        <v>1081</v>
      </c>
      <c r="G719" s="212"/>
      <c r="H719" s="215">
        <v>0.23100000000000001</v>
      </c>
      <c r="I719" s="216"/>
      <c r="J719" s="212"/>
      <c r="K719" s="212"/>
      <c r="L719" s="217"/>
      <c r="M719" s="218"/>
      <c r="N719" s="219"/>
      <c r="O719" s="219"/>
      <c r="P719" s="219"/>
      <c r="Q719" s="219"/>
      <c r="R719" s="219"/>
      <c r="S719" s="219"/>
      <c r="T719" s="220"/>
      <c r="AT719" s="221" t="s">
        <v>156</v>
      </c>
      <c r="AU719" s="221" t="s">
        <v>83</v>
      </c>
      <c r="AV719" s="12" t="s">
        <v>83</v>
      </c>
      <c r="AW719" s="12" t="s">
        <v>36</v>
      </c>
      <c r="AX719" s="12" t="s">
        <v>73</v>
      </c>
      <c r="AY719" s="221" t="s">
        <v>140</v>
      </c>
    </row>
    <row r="720" spans="2:65" s="12" customFormat="1">
      <c r="B720" s="211"/>
      <c r="C720" s="212"/>
      <c r="D720" s="202" t="s">
        <v>156</v>
      </c>
      <c r="E720" s="213" t="s">
        <v>21</v>
      </c>
      <c r="F720" s="214" t="s">
        <v>163</v>
      </c>
      <c r="G720" s="212"/>
      <c r="H720" s="215">
        <v>-1.2E-2</v>
      </c>
      <c r="I720" s="216"/>
      <c r="J720" s="212"/>
      <c r="K720" s="212"/>
      <c r="L720" s="217"/>
      <c r="M720" s="218"/>
      <c r="N720" s="219"/>
      <c r="O720" s="219"/>
      <c r="P720" s="219"/>
      <c r="Q720" s="219"/>
      <c r="R720" s="219"/>
      <c r="S720" s="219"/>
      <c r="T720" s="220"/>
      <c r="AT720" s="221" t="s">
        <v>156</v>
      </c>
      <c r="AU720" s="221" t="s">
        <v>83</v>
      </c>
      <c r="AV720" s="12" t="s">
        <v>83</v>
      </c>
      <c r="AW720" s="12" t="s">
        <v>36</v>
      </c>
      <c r="AX720" s="12" t="s">
        <v>73</v>
      </c>
      <c r="AY720" s="221" t="s">
        <v>140</v>
      </c>
    </row>
    <row r="721" spans="2:65" s="12" customFormat="1">
      <c r="B721" s="211"/>
      <c r="C721" s="212"/>
      <c r="D721" s="202" t="s">
        <v>156</v>
      </c>
      <c r="E721" s="213" t="s">
        <v>21</v>
      </c>
      <c r="F721" s="214" t="s">
        <v>1077</v>
      </c>
      <c r="G721" s="212"/>
      <c r="H721" s="215">
        <v>9.6000000000000002E-2</v>
      </c>
      <c r="I721" s="216"/>
      <c r="J721" s="212"/>
      <c r="K721" s="212"/>
      <c r="L721" s="217"/>
      <c r="M721" s="218"/>
      <c r="N721" s="219"/>
      <c r="O721" s="219"/>
      <c r="P721" s="219"/>
      <c r="Q721" s="219"/>
      <c r="R721" s="219"/>
      <c r="S721" s="219"/>
      <c r="T721" s="220"/>
      <c r="AT721" s="221" t="s">
        <v>156</v>
      </c>
      <c r="AU721" s="221" t="s">
        <v>83</v>
      </c>
      <c r="AV721" s="12" t="s">
        <v>83</v>
      </c>
      <c r="AW721" s="12" t="s">
        <v>36</v>
      </c>
      <c r="AX721" s="12" t="s">
        <v>73</v>
      </c>
      <c r="AY721" s="221" t="s">
        <v>140</v>
      </c>
    </row>
    <row r="722" spans="2:65" s="12" customFormat="1">
      <c r="B722" s="211"/>
      <c r="C722" s="212"/>
      <c r="D722" s="202" t="s">
        <v>156</v>
      </c>
      <c r="E722" s="213" t="s">
        <v>21</v>
      </c>
      <c r="F722" s="214" t="s">
        <v>1078</v>
      </c>
      <c r="G722" s="212"/>
      <c r="H722" s="215">
        <v>5.6000000000000001E-2</v>
      </c>
      <c r="I722" s="216"/>
      <c r="J722" s="212"/>
      <c r="K722" s="212"/>
      <c r="L722" s="217"/>
      <c r="M722" s="218"/>
      <c r="N722" s="219"/>
      <c r="O722" s="219"/>
      <c r="P722" s="219"/>
      <c r="Q722" s="219"/>
      <c r="R722" s="219"/>
      <c r="S722" s="219"/>
      <c r="T722" s="220"/>
      <c r="AT722" s="221" t="s">
        <v>156</v>
      </c>
      <c r="AU722" s="221" t="s">
        <v>83</v>
      </c>
      <c r="AV722" s="12" t="s">
        <v>83</v>
      </c>
      <c r="AW722" s="12" t="s">
        <v>36</v>
      </c>
      <c r="AX722" s="12" t="s">
        <v>73</v>
      </c>
      <c r="AY722" s="221" t="s">
        <v>140</v>
      </c>
    </row>
    <row r="723" spans="2:65" s="13" customFormat="1">
      <c r="B723" s="222"/>
      <c r="C723" s="223"/>
      <c r="D723" s="202" t="s">
        <v>156</v>
      </c>
      <c r="E723" s="224" t="s">
        <v>21</v>
      </c>
      <c r="F723" s="225" t="s">
        <v>160</v>
      </c>
      <c r="G723" s="223"/>
      <c r="H723" s="226">
        <v>77.7</v>
      </c>
      <c r="I723" s="227"/>
      <c r="J723" s="223"/>
      <c r="K723" s="223"/>
      <c r="L723" s="228"/>
      <c r="M723" s="229"/>
      <c r="N723" s="230"/>
      <c r="O723" s="230"/>
      <c r="P723" s="230"/>
      <c r="Q723" s="230"/>
      <c r="R723" s="230"/>
      <c r="S723" s="230"/>
      <c r="T723" s="231"/>
      <c r="AT723" s="232" t="s">
        <v>156</v>
      </c>
      <c r="AU723" s="232" t="s">
        <v>83</v>
      </c>
      <c r="AV723" s="13" t="s">
        <v>141</v>
      </c>
      <c r="AW723" s="13" t="s">
        <v>36</v>
      </c>
      <c r="AX723" s="13" t="s">
        <v>73</v>
      </c>
      <c r="AY723" s="232" t="s">
        <v>140</v>
      </c>
    </row>
    <row r="724" spans="2:65" s="14" customFormat="1">
      <c r="B724" s="233"/>
      <c r="C724" s="234"/>
      <c r="D724" s="202" t="s">
        <v>156</v>
      </c>
      <c r="E724" s="235" t="s">
        <v>21</v>
      </c>
      <c r="F724" s="236" t="s">
        <v>164</v>
      </c>
      <c r="G724" s="234"/>
      <c r="H724" s="237">
        <v>157.98500000000001</v>
      </c>
      <c r="I724" s="238"/>
      <c r="J724" s="234"/>
      <c r="K724" s="234"/>
      <c r="L724" s="239"/>
      <c r="M724" s="240"/>
      <c r="N724" s="241"/>
      <c r="O724" s="241"/>
      <c r="P724" s="241"/>
      <c r="Q724" s="241"/>
      <c r="R724" s="241"/>
      <c r="S724" s="241"/>
      <c r="T724" s="242"/>
      <c r="AT724" s="243" t="s">
        <v>156</v>
      </c>
      <c r="AU724" s="243" t="s">
        <v>83</v>
      </c>
      <c r="AV724" s="14" t="s">
        <v>148</v>
      </c>
      <c r="AW724" s="14" t="s">
        <v>36</v>
      </c>
      <c r="AX724" s="14" t="s">
        <v>81</v>
      </c>
      <c r="AY724" s="243" t="s">
        <v>140</v>
      </c>
    </row>
    <row r="725" spans="2:65" s="1" customFormat="1" ht="25.5" customHeight="1">
      <c r="B725" s="41"/>
      <c r="C725" s="244" t="s">
        <v>1082</v>
      </c>
      <c r="D725" s="244" t="s">
        <v>221</v>
      </c>
      <c r="E725" s="245" t="s">
        <v>1083</v>
      </c>
      <c r="F725" s="246" t="s">
        <v>1084</v>
      </c>
      <c r="G725" s="247" t="s">
        <v>154</v>
      </c>
      <c r="H725" s="248">
        <v>164.304</v>
      </c>
      <c r="I725" s="249"/>
      <c r="J725" s="250">
        <f>ROUND(I725*H725,2)</f>
        <v>0</v>
      </c>
      <c r="K725" s="246" t="s">
        <v>21</v>
      </c>
      <c r="L725" s="251"/>
      <c r="M725" s="252" t="s">
        <v>21</v>
      </c>
      <c r="N725" s="253" t="s">
        <v>44</v>
      </c>
      <c r="O725" s="42"/>
      <c r="P725" s="197">
        <f>O725*H725</f>
        <v>0</v>
      </c>
      <c r="Q725" s="197">
        <v>2.5999999999999999E-3</v>
      </c>
      <c r="R725" s="197">
        <f>Q725*H725</f>
        <v>0.42719039999999997</v>
      </c>
      <c r="S725" s="197">
        <v>0</v>
      </c>
      <c r="T725" s="198">
        <f>S725*H725</f>
        <v>0</v>
      </c>
      <c r="AR725" s="24" t="s">
        <v>331</v>
      </c>
      <c r="AT725" s="24" t="s">
        <v>221</v>
      </c>
      <c r="AU725" s="24" t="s">
        <v>83</v>
      </c>
      <c r="AY725" s="24" t="s">
        <v>140</v>
      </c>
      <c r="BE725" s="199">
        <f>IF(N725="základní",J725,0)</f>
        <v>0</v>
      </c>
      <c r="BF725" s="199">
        <f>IF(N725="snížená",J725,0)</f>
        <v>0</v>
      </c>
      <c r="BG725" s="199">
        <f>IF(N725="zákl. přenesená",J725,0)</f>
        <v>0</v>
      </c>
      <c r="BH725" s="199">
        <f>IF(N725="sníž. přenesená",J725,0)</f>
        <v>0</v>
      </c>
      <c r="BI725" s="199">
        <f>IF(N725="nulová",J725,0)</f>
        <v>0</v>
      </c>
      <c r="BJ725" s="24" t="s">
        <v>81</v>
      </c>
      <c r="BK725" s="199">
        <f>ROUND(I725*H725,2)</f>
        <v>0</v>
      </c>
      <c r="BL725" s="24" t="s">
        <v>252</v>
      </c>
      <c r="BM725" s="24" t="s">
        <v>1085</v>
      </c>
    </row>
    <row r="726" spans="2:65" s="12" customFormat="1">
      <c r="B726" s="211"/>
      <c r="C726" s="212"/>
      <c r="D726" s="202" t="s">
        <v>156</v>
      </c>
      <c r="E726" s="213" t="s">
        <v>21</v>
      </c>
      <c r="F726" s="214" t="s">
        <v>1086</v>
      </c>
      <c r="G726" s="212"/>
      <c r="H726" s="215">
        <v>164.304</v>
      </c>
      <c r="I726" s="216"/>
      <c r="J726" s="212"/>
      <c r="K726" s="212"/>
      <c r="L726" s="217"/>
      <c r="M726" s="218"/>
      <c r="N726" s="219"/>
      <c r="O726" s="219"/>
      <c r="P726" s="219"/>
      <c r="Q726" s="219"/>
      <c r="R726" s="219"/>
      <c r="S726" s="219"/>
      <c r="T726" s="220"/>
      <c r="AT726" s="221" t="s">
        <v>156</v>
      </c>
      <c r="AU726" s="221" t="s">
        <v>83</v>
      </c>
      <c r="AV726" s="12" t="s">
        <v>83</v>
      </c>
      <c r="AW726" s="12" t="s">
        <v>36</v>
      </c>
      <c r="AX726" s="12" t="s">
        <v>73</v>
      </c>
      <c r="AY726" s="221" t="s">
        <v>140</v>
      </c>
    </row>
    <row r="727" spans="2:65" s="14" customFormat="1">
      <c r="B727" s="233"/>
      <c r="C727" s="234"/>
      <c r="D727" s="202" t="s">
        <v>156</v>
      </c>
      <c r="E727" s="235" t="s">
        <v>21</v>
      </c>
      <c r="F727" s="236" t="s">
        <v>164</v>
      </c>
      <c r="G727" s="234"/>
      <c r="H727" s="237">
        <v>164.304</v>
      </c>
      <c r="I727" s="238"/>
      <c r="J727" s="234"/>
      <c r="K727" s="234"/>
      <c r="L727" s="239"/>
      <c r="M727" s="240"/>
      <c r="N727" s="241"/>
      <c r="O727" s="241"/>
      <c r="P727" s="241"/>
      <c r="Q727" s="241"/>
      <c r="R727" s="241"/>
      <c r="S727" s="241"/>
      <c r="T727" s="242"/>
      <c r="AT727" s="243" t="s">
        <v>156</v>
      </c>
      <c r="AU727" s="243" t="s">
        <v>83</v>
      </c>
      <c r="AV727" s="14" t="s">
        <v>148</v>
      </c>
      <c r="AW727" s="14" t="s">
        <v>36</v>
      </c>
      <c r="AX727" s="14" t="s">
        <v>81</v>
      </c>
      <c r="AY727" s="243" t="s">
        <v>140</v>
      </c>
    </row>
    <row r="728" spans="2:65" s="1" customFormat="1" ht="16.5" customHeight="1">
      <c r="B728" s="41"/>
      <c r="C728" s="188" t="s">
        <v>1087</v>
      </c>
      <c r="D728" s="188" t="s">
        <v>143</v>
      </c>
      <c r="E728" s="189" t="s">
        <v>1088</v>
      </c>
      <c r="F728" s="190" t="s">
        <v>1089</v>
      </c>
      <c r="G728" s="191" t="s">
        <v>215</v>
      </c>
      <c r="H728" s="192">
        <v>41.02</v>
      </c>
      <c r="I728" s="193"/>
      <c r="J728" s="194">
        <f>ROUND(I728*H728,2)</f>
        <v>0</v>
      </c>
      <c r="K728" s="190" t="s">
        <v>147</v>
      </c>
      <c r="L728" s="61"/>
      <c r="M728" s="195" t="s">
        <v>21</v>
      </c>
      <c r="N728" s="196" t="s">
        <v>44</v>
      </c>
      <c r="O728" s="42"/>
      <c r="P728" s="197">
        <f>O728*H728</f>
        <v>0</v>
      </c>
      <c r="Q728" s="197">
        <v>0</v>
      </c>
      <c r="R728" s="197">
        <f>Q728*H728</f>
        <v>0</v>
      </c>
      <c r="S728" s="197">
        <v>2.9999999999999997E-4</v>
      </c>
      <c r="T728" s="198">
        <f>S728*H728</f>
        <v>1.2305999999999999E-2</v>
      </c>
      <c r="AR728" s="24" t="s">
        <v>252</v>
      </c>
      <c r="AT728" s="24" t="s">
        <v>143</v>
      </c>
      <c r="AU728" s="24" t="s">
        <v>83</v>
      </c>
      <c r="AY728" s="24" t="s">
        <v>140</v>
      </c>
      <c r="BE728" s="199">
        <f>IF(N728="základní",J728,0)</f>
        <v>0</v>
      </c>
      <c r="BF728" s="199">
        <f>IF(N728="snížená",J728,0)</f>
        <v>0</v>
      </c>
      <c r="BG728" s="199">
        <f>IF(N728="zákl. přenesená",J728,0)</f>
        <v>0</v>
      </c>
      <c r="BH728" s="199">
        <f>IF(N728="sníž. přenesená",J728,0)</f>
        <v>0</v>
      </c>
      <c r="BI728" s="199">
        <f>IF(N728="nulová",J728,0)</f>
        <v>0</v>
      </c>
      <c r="BJ728" s="24" t="s">
        <v>81</v>
      </c>
      <c r="BK728" s="199">
        <f>ROUND(I728*H728,2)</f>
        <v>0</v>
      </c>
      <c r="BL728" s="24" t="s">
        <v>252</v>
      </c>
      <c r="BM728" s="24" t="s">
        <v>1090</v>
      </c>
    </row>
    <row r="729" spans="2:65" s="11" customFormat="1">
      <c r="B729" s="200"/>
      <c r="C729" s="201"/>
      <c r="D729" s="202" t="s">
        <v>156</v>
      </c>
      <c r="E729" s="203" t="s">
        <v>21</v>
      </c>
      <c r="F729" s="204" t="s">
        <v>161</v>
      </c>
      <c r="G729" s="201"/>
      <c r="H729" s="203" t="s">
        <v>21</v>
      </c>
      <c r="I729" s="205"/>
      <c r="J729" s="201"/>
      <c r="K729" s="201"/>
      <c r="L729" s="206"/>
      <c r="M729" s="207"/>
      <c r="N729" s="208"/>
      <c r="O729" s="208"/>
      <c r="P729" s="208"/>
      <c r="Q729" s="208"/>
      <c r="R729" s="208"/>
      <c r="S729" s="208"/>
      <c r="T729" s="209"/>
      <c r="AT729" s="210" t="s">
        <v>156</v>
      </c>
      <c r="AU729" s="210" t="s">
        <v>83</v>
      </c>
      <c r="AV729" s="11" t="s">
        <v>81</v>
      </c>
      <c r="AW729" s="11" t="s">
        <v>36</v>
      </c>
      <c r="AX729" s="11" t="s">
        <v>73</v>
      </c>
      <c r="AY729" s="210" t="s">
        <v>140</v>
      </c>
    </row>
    <row r="730" spans="2:65" s="12" customFormat="1">
      <c r="B730" s="211"/>
      <c r="C730" s="212"/>
      <c r="D730" s="202" t="s">
        <v>156</v>
      </c>
      <c r="E730" s="213" t="s">
        <v>21</v>
      </c>
      <c r="F730" s="214" t="s">
        <v>1091</v>
      </c>
      <c r="G730" s="212"/>
      <c r="H730" s="215">
        <v>43.21</v>
      </c>
      <c r="I730" s="216"/>
      <c r="J730" s="212"/>
      <c r="K730" s="212"/>
      <c r="L730" s="217"/>
      <c r="M730" s="218"/>
      <c r="N730" s="219"/>
      <c r="O730" s="219"/>
      <c r="P730" s="219"/>
      <c r="Q730" s="219"/>
      <c r="R730" s="219"/>
      <c r="S730" s="219"/>
      <c r="T730" s="220"/>
      <c r="AT730" s="221" t="s">
        <v>156</v>
      </c>
      <c r="AU730" s="221" t="s">
        <v>83</v>
      </c>
      <c r="AV730" s="12" t="s">
        <v>83</v>
      </c>
      <c r="AW730" s="12" t="s">
        <v>36</v>
      </c>
      <c r="AX730" s="12" t="s">
        <v>73</v>
      </c>
      <c r="AY730" s="221" t="s">
        <v>140</v>
      </c>
    </row>
    <row r="731" spans="2:65" s="12" customFormat="1">
      <c r="B731" s="211"/>
      <c r="C731" s="212"/>
      <c r="D731" s="202" t="s">
        <v>156</v>
      </c>
      <c r="E731" s="213" t="s">
        <v>21</v>
      </c>
      <c r="F731" s="214" t="s">
        <v>1092</v>
      </c>
      <c r="G731" s="212"/>
      <c r="H731" s="215">
        <v>-3.47</v>
      </c>
      <c r="I731" s="216"/>
      <c r="J731" s="212"/>
      <c r="K731" s="212"/>
      <c r="L731" s="217"/>
      <c r="M731" s="218"/>
      <c r="N731" s="219"/>
      <c r="O731" s="219"/>
      <c r="P731" s="219"/>
      <c r="Q731" s="219"/>
      <c r="R731" s="219"/>
      <c r="S731" s="219"/>
      <c r="T731" s="220"/>
      <c r="AT731" s="221" t="s">
        <v>156</v>
      </c>
      <c r="AU731" s="221" t="s">
        <v>83</v>
      </c>
      <c r="AV731" s="12" t="s">
        <v>83</v>
      </c>
      <c r="AW731" s="12" t="s">
        <v>36</v>
      </c>
      <c r="AX731" s="12" t="s">
        <v>73</v>
      </c>
      <c r="AY731" s="221" t="s">
        <v>140</v>
      </c>
    </row>
    <row r="732" spans="2:65" s="12" customFormat="1">
      <c r="B732" s="211"/>
      <c r="C732" s="212"/>
      <c r="D732" s="202" t="s">
        <v>156</v>
      </c>
      <c r="E732" s="213" t="s">
        <v>21</v>
      </c>
      <c r="F732" s="214" t="s">
        <v>1093</v>
      </c>
      <c r="G732" s="212"/>
      <c r="H732" s="215">
        <v>1.28</v>
      </c>
      <c r="I732" s="216"/>
      <c r="J732" s="212"/>
      <c r="K732" s="212"/>
      <c r="L732" s="217"/>
      <c r="M732" s="218"/>
      <c r="N732" s="219"/>
      <c r="O732" s="219"/>
      <c r="P732" s="219"/>
      <c r="Q732" s="219"/>
      <c r="R732" s="219"/>
      <c r="S732" s="219"/>
      <c r="T732" s="220"/>
      <c r="AT732" s="221" t="s">
        <v>156</v>
      </c>
      <c r="AU732" s="221" t="s">
        <v>83</v>
      </c>
      <c r="AV732" s="12" t="s">
        <v>83</v>
      </c>
      <c r="AW732" s="12" t="s">
        <v>36</v>
      </c>
      <c r="AX732" s="12" t="s">
        <v>73</v>
      </c>
      <c r="AY732" s="221" t="s">
        <v>140</v>
      </c>
    </row>
    <row r="733" spans="2:65" s="14" customFormat="1">
      <c r="B733" s="233"/>
      <c r="C733" s="234"/>
      <c r="D733" s="202" t="s">
        <v>156</v>
      </c>
      <c r="E733" s="235" t="s">
        <v>21</v>
      </c>
      <c r="F733" s="236" t="s">
        <v>164</v>
      </c>
      <c r="G733" s="234"/>
      <c r="H733" s="237">
        <v>41.02</v>
      </c>
      <c r="I733" s="238"/>
      <c r="J733" s="234"/>
      <c r="K733" s="234"/>
      <c r="L733" s="239"/>
      <c r="M733" s="240"/>
      <c r="N733" s="241"/>
      <c r="O733" s="241"/>
      <c r="P733" s="241"/>
      <c r="Q733" s="241"/>
      <c r="R733" s="241"/>
      <c r="S733" s="241"/>
      <c r="T733" s="242"/>
      <c r="AT733" s="243" t="s">
        <v>156</v>
      </c>
      <c r="AU733" s="243" t="s">
        <v>83</v>
      </c>
      <c r="AV733" s="14" t="s">
        <v>148</v>
      </c>
      <c r="AW733" s="14" t="s">
        <v>36</v>
      </c>
      <c r="AX733" s="14" t="s">
        <v>81</v>
      </c>
      <c r="AY733" s="243" t="s">
        <v>140</v>
      </c>
    </row>
    <row r="734" spans="2:65" s="1" customFormat="1" ht="16.5" customHeight="1">
      <c r="B734" s="41"/>
      <c r="C734" s="188" t="s">
        <v>1094</v>
      </c>
      <c r="D734" s="188" t="s">
        <v>143</v>
      </c>
      <c r="E734" s="189" t="s">
        <v>1095</v>
      </c>
      <c r="F734" s="190" t="s">
        <v>1096</v>
      </c>
      <c r="G734" s="191" t="s">
        <v>215</v>
      </c>
      <c r="H734" s="192">
        <v>71.36</v>
      </c>
      <c r="I734" s="193"/>
      <c r="J734" s="194">
        <f>ROUND(I734*H734,2)</f>
        <v>0</v>
      </c>
      <c r="K734" s="190" t="s">
        <v>147</v>
      </c>
      <c r="L734" s="61"/>
      <c r="M734" s="195" t="s">
        <v>21</v>
      </c>
      <c r="N734" s="196" t="s">
        <v>44</v>
      </c>
      <c r="O734" s="42"/>
      <c r="P734" s="197">
        <f>O734*H734</f>
        <v>0</v>
      </c>
      <c r="Q734" s="197">
        <v>1.26999E-5</v>
      </c>
      <c r="R734" s="197">
        <f>Q734*H734</f>
        <v>9.0626486399999996E-4</v>
      </c>
      <c r="S734" s="197">
        <v>0</v>
      </c>
      <c r="T734" s="198">
        <f>S734*H734</f>
        <v>0</v>
      </c>
      <c r="AR734" s="24" t="s">
        <v>252</v>
      </c>
      <c r="AT734" s="24" t="s">
        <v>143</v>
      </c>
      <c r="AU734" s="24" t="s">
        <v>83</v>
      </c>
      <c r="AY734" s="24" t="s">
        <v>140</v>
      </c>
      <c r="BE734" s="199">
        <f>IF(N734="základní",J734,0)</f>
        <v>0</v>
      </c>
      <c r="BF734" s="199">
        <f>IF(N734="snížená",J734,0)</f>
        <v>0</v>
      </c>
      <c r="BG734" s="199">
        <f>IF(N734="zákl. přenesená",J734,0)</f>
        <v>0</v>
      </c>
      <c r="BH734" s="199">
        <f>IF(N734="sníž. přenesená",J734,0)</f>
        <v>0</v>
      </c>
      <c r="BI734" s="199">
        <f>IF(N734="nulová",J734,0)</f>
        <v>0</v>
      </c>
      <c r="BJ734" s="24" t="s">
        <v>81</v>
      </c>
      <c r="BK734" s="199">
        <f>ROUND(I734*H734,2)</f>
        <v>0</v>
      </c>
      <c r="BL734" s="24" t="s">
        <v>252</v>
      </c>
      <c r="BM734" s="24" t="s">
        <v>1097</v>
      </c>
    </row>
    <row r="735" spans="2:65" s="11" customFormat="1">
      <c r="B735" s="200"/>
      <c r="C735" s="201"/>
      <c r="D735" s="202" t="s">
        <v>156</v>
      </c>
      <c r="E735" s="203" t="s">
        <v>21</v>
      </c>
      <c r="F735" s="204" t="s">
        <v>157</v>
      </c>
      <c r="G735" s="201"/>
      <c r="H735" s="203" t="s">
        <v>21</v>
      </c>
      <c r="I735" s="205"/>
      <c r="J735" s="201"/>
      <c r="K735" s="201"/>
      <c r="L735" s="206"/>
      <c r="M735" s="207"/>
      <c r="N735" s="208"/>
      <c r="O735" s="208"/>
      <c r="P735" s="208"/>
      <c r="Q735" s="208"/>
      <c r="R735" s="208"/>
      <c r="S735" s="208"/>
      <c r="T735" s="209"/>
      <c r="AT735" s="210" t="s">
        <v>156</v>
      </c>
      <c r="AU735" s="210" t="s">
        <v>83</v>
      </c>
      <c r="AV735" s="11" t="s">
        <v>81</v>
      </c>
      <c r="AW735" s="11" t="s">
        <v>36</v>
      </c>
      <c r="AX735" s="11" t="s">
        <v>73</v>
      </c>
      <c r="AY735" s="210" t="s">
        <v>140</v>
      </c>
    </row>
    <row r="736" spans="2:65" s="12" customFormat="1">
      <c r="B736" s="211"/>
      <c r="C736" s="212"/>
      <c r="D736" s="202" t="s">
        <v>156</v>
      </c>
      <c r="E736" s="213" t="s">
        <v>21</v>
      </c>
      <c r="F736" s="214" t="s">
        <v>1098</v>
      </c>
      <c r="G736" s="212"/>
      <c r="H736" s="215">
        <v>35.9</v>
      </c>
      <c r="I736" s="216"/>
      <c r="J736" s="212"/>
      <c r="K736" s="212"/>
      <c r="L736" s="217"/>
      <c r="M736" s="218"/>
      <c r="N736" s="219"/>
      <c r="O736" s="219"/>
      <c r="P736" s="219"/>
      <c r="Q736" s="219"/>
      <c r="R736" s="219"/>
      <c r="S736" s="219"/>
      <c r="T736" s="220"/>
      <c r="AT736" s="221" t="s">
        <v>156</v>
      </c>
      <c r="AU736" s="221" t="s">
        <v>83</v>
      </c>
      <c r="AV736" s="12" t="s">
        <v>83</v>
      </c>
      <c r="AW736" s="12" t="s">
        <v>36</v>
      </c>
      <c r="AX736" s="12" t="s">
        <v>73</v>
      </c>
      <c r="AY736" s="221" t="s">
        <v>140</v>
      </c>
    </row>
    <row r="737" spans="2:65" s="12" customFormat="1">
      <c r="B737" s="211"/>
      <c r="C737" s="212"/>
      <c r="D737" s="202" t="s">
        <v>156</v>
      </c>
      <c r="E737" s="213" t="s">
        <v>21</v>
      </c>
      <c r="F737" s="214" t="s">
        <v>1093</v>
      </c>
      <c r="G737" s="212"/>
      <c r="H737" s="215">
        <v>1.28</v>
      </c>
      <c r="I737" s="216"/>
      <c r="J737" s="212"/>
      <c r="K737" s="212"/>
      <c r="L737" s="217"/>
      <c r="M737" s="218"/>
      <c r="N737" s="219"/>
      <c r="O737" s="219"/>
      <c r="P737" s="219"/>
      <c r="Q737" s="219"/>
      <c r="R737" s="219"/>
      <c r="S737" s="219"/>
      <c r="T737" s="220"/>
      <c r="AT737" s="221" t="s">
        <v>156</v>
      </c>
      <c r="AU737" s="221" t="s">
        <v>83</v>
      </c>
      <c r="AV737" s="12" t="s">
        <v>83</v>
      </c>
      <c r="AW737" s="12" t="s">
        <v>36</v>
      </c>
      <c r="AX737" s="12" t="s">
        <v>73</v>
      </c>
      <c r="AY737" s="221" t="s">
        <v>140</v>
      </c>
    </row>
    <row r="738" spans="2:65" s="13" customFormat="1">
      <c r="B738" s="222"/>
      <c r="C738" s="223"/>
      <c r="D738" s="202" t="s">
        <v>156</v>
      </c>
      <c r="E738" s="224" t="s">
        <v>21</v>
      </c>
      <c r="F738" s="225" t="s">
        <v>160</v>
      </c>
      <c r="G738" s="223"/>
      <c r="H738" s="226">
        <v>37.18</v>
      </c>
      <c r="I738" s="227"/>
      <c r="J738" s="223"/>
      <c r="K738" s="223"/>
      <c r="L738" s="228"/>
      <c r="M738" s="229"/>
      <c r="N738" s="230"/>
      <c r="O738" s="230"/>
      <c r="P738" s="230"/>
      <c r="Q738" s="230"/>
      <c r="R738" s="230"/>
      <c r="S738" s="230"/>
      <c r="T738" s="231"/>
      <c r="AT738" s="232" t="s">
        <v>156</v>
      </c>
      <c r="AU738" s="232" t="s">
        <v>83</v>
      </c>
      <c r="AV738" s="13" t="s">
        <v>141</v>
      </c>
      <c r="AW738" s="13" t="s">
        <v>36</v>
      </c>
      <c r="AX738" s="13" t="s">
        <v>73</v>
      </c>
      <c r="AY738" s="232" t="s">
        <v>140</v>
      </c>
    </row>
    <row r="739" spans="2:65" s="11" customFormat="1">
      <c r="B739" s="200"/>
      <c r="C739" s="201"/>
      <c r="D739" s="202" t="s">
        <v>156</v>
      </c>
      <c r="E739" s="203" t="s">
        <v>21</v>
      </c>
      <c r="F739" s="204" t="s">
        <v>161</v>
      </c>
      <c r="G739" s="201"/>
      <c r="H739" s="203" t="s">
        <v>21</v>
      </c>
      <c r="I739" s="205"/>
      <c r="J739" s="201"/>
      <c r="K739" s="201"/>
      <c r="L739" s="206"/>
      <c r="M739" s="207"/>
      <c r="N739" s="208"/>
      <c r="O739" s="208"/>
      <c r="P739" s="208"/>
      <c r="Q739" s="208"/>
      <c r="R739" s="208"/>
      <c r="S739" s="208"/>
      <c r="T739" s="209"/>
      <c r="AT739" s="210" t="s">
        <v>156</v>
      </c>
      <c r="AU739" s="210" t="s">
        <v>83</v>
      </c>
      <c r="AV739" s="11" t="s">
        <v>81</v>
      </c>
      <c r="AW739" s="11" t="s">
        <v>36</v>
      </c>
      <c r="AX739" s="11" t="s">
        <v>73</v>
      </c>
      <c r="AY739" s="210" t="s">
        <v>140</v>
      </c>
    </row>
    <row r="740" spans="2:65" s="12" customFormat="1">
      <c r="B740" s="211"/>
      <c r="C740" s="212"/>
      <c r="D740" s="202" t="s">
        <v>156</v>
      </c>
      <c r="E740" s="213" t="s">
        <v>21</v>
      </c>
      <c r="F740" s="214" t="s">
        <v>1099</v>
      </c>
      <c r="G740" s="212"/>
      <c r="H740" s="215">
        <v>32.9</v>
      </c>
      <c r="I740" s="216"/>
      <c r="J740" s="212"/>
      <c r="K740" s="212"/>
      <c r="L740" s="217"/>
      <c r="M740" s="218"/>
      <c r="N740" s="219"/>
      <c r="O740" s="219"/>
      <c r="P740" s="219"/>
      <c r="Q740" s="219"/>
      <c r="R740" s="219"/>
      <c r="S740" s="219"/>
      <c r="T740" s="220"/>
      <c r="AT740" s="221" t="s">
        <v>156</v>
      </c>
      <c r="AU740" s="221" t="s">
        <v>83</v>
      </c>
      <c r="AV740" s="12" t="s">
        <v>83</v>
      </c>
      <c r="AW740" s="12" t="s">
        <v>36</v>
      </c>
      <c r="AX740" s="12" t="s">
        <v>73</v>
      </c>
      <c r="AY740" s="221" t="s">
        <v>140</v>
      </c>
    </row>
    <row r="741" spans="2:65" s="12" customFormat="1">
      <c r="B741" s="211"/>
      <c r="C741" s="212"/>
      <c r="D741" s="202" t="s">
        <v>156</v>
      </c>
      <c r="E741" s="213" t="s">
        <v>21</v>
      </c>
      <c r="F741" s="214" t="s">
        <v>1093</v>
      </c>
      <c r="G741" s="212"/>
      <c r="H741" s="215">
        <v>1.28</v>
      </c>
      <c r="I741" s="216"/>
      <c r="J741" s="212"/>
      <c r="K741" s="212"/>
      <c r="L741" s="217"/>
      <c r="M741" s="218"/>
      <c r="N741" s="219"/>
      <c r="O741" s="219"/>
      <c r="P741" s="219"/>
      <c r="Q741" s="219"/>
      <c r="R741" s="219"/>
      <c r="S741" s="219"/>
      <c r="T741" s="220"/>
      <c r="AT741" s="221" t="s">
        <v>156</v>
      </c>
      <c r="AU741" s="221" t="s">
        <v>83</v>
      </c>
      <c r="AV741" s="12" t="s">
        <v>83</v>
      </c>
      <c r="AW741" s="12" t="s">
        <v>36</v>
      </c>
      <c r="AX741" s="12" t="s">
        <v>73</v>
      </c>
      <c r="AY741" s="221" t="s">
        <v>140</v>
      </c>
    </row>
    <row r="742" spans="2:65" s="13" customFormat="1">
      <c r="B742" s="222"/>
      <c r="C742" s="223"/>
      <c r="D742" s="202" t="s">
        <v>156</v>
      </c>
      <c r="E742" s="224" t="s">
        <v>21</v>
      </c>
      <c r="F742" s="225" t="s">
        <v>160</v>
      </c>
      <c r="G742" s="223"/>
      <c r="H742" s="226">
        <v>34.18</v>
      </c>
      <c r="I742" s="227"/>
      <c r="J742" s="223"/>
      <c r="K742" s="223"/>
      <c r="L742" s="228"/>
      <c r="M742" s="229"/>
      <c r="N742" s="230"/>
      <c r="O742" s="230"/>
      <c r="P742" s="230"/>
      <c r="Q742" s="230"/>
      <c r="R742" s="230"/>
      <c r="S742" s="230"/>
      <c r="T742" s="231"/>
      <c r="AT742" s="232" t="s">
        <v>156</v>
      </c>
      <c r="AU742" s="232" t="s">
        <v>83</v>
      </c>
      <c r="AV742" s="13" t="s">
        <v>141</v>
      </c>
      <c r="AW742" s="13" t="s">
        <v>36</v>
      </c>
      <c r="AX742" s="13" t="s">
        <v>73</v>
      </c>
      <c r="AY742" s="232" t="s">
        <v>140</v>
      </c>
    </row>
    <row r="743" spans="2:65" s="14" customFormat="1">
      <c r="B743" s="233"/>
      <c r="C743" s="234"/>
      <c r="D743" s="202" t="s">
        <v>156</v>
      </c>
      <c r="E743" s="235" t="s">
        <v>21</v>
      </c>
      <c r="F743" s="236" t="s">
        <v>164</v>
      </c>
      <c r="G743" s="234"/>
      <c r="H743" s="237">
        <v>71.36</v>
      </c>
      <c r="I743" s="238"/>
      <c r="J743" s="234"/>
      <c r="K743" s="234"/>
      <c r="L743" s="239"/>
      <c r="M743" s="240"/>
      <c r="N743" s="241"/>
      <c r="O743" s="241"/>
      <c r="P743" s="241"/>
      <c r="Q743" s="241"/>
      <c r="R743" s="241"/>
      <c r="S743" s="241"/>
      <c r="T743" s="242"/>
      <c r="AT743" s="243" t="s">
        <v>156</v>
      </c>
      <c r="AU743" s="243" t="s">
        <v>83</v>
      </c>
      <c r="AV743" s="14" t="s">
        <v>148</v>
      </c>
      <c r="AW743" s="14" t="s">
        <v>36</v>
      </c>
      <c r="AX743" s="14" t="s">
        <v>81</v>
      </c>
      <c r="AY743" s="243" t="s">
        <v>140</v>
      </c>
    </row>
    <row r="744" spans="2:65" s="1" customFormat="1" ht="16.5" customHeight="1">
      <c r="B744" s="41"/>
      <c r="C744" s="244" t="s">
        <v>1100</v>
      </c>
      <c r="D744" s="244" t="s">
        <v>221</v>
      </c>
      <c r="E744" s="245" t="s">
        <v>1101</v>
      </c>
      <c r="F744" s="246" t="s">
        <v>1102</v>
      </c>
      <c r="G744" s="247" t="s">
        <v>215</v>
      </c>
      <c r="H744" s="248">
        <v>74.927999999999997</v>
      </c>
      <c r="I744" s="249"/>
      <c r="J744" s="250">
        <f>ROUND(I744*H744,2)</f>
        <v>0</v>
      </c>
      <c r="K744" s="246" t="s">
        <v>21</v>
      </c>
      <c r="L744" s="251"/>
      <c r="M744" s="252" t="s">
        <v>21</v>
      </c>
      <c r="N744" s="253" t="s">
        <v>44</v>
      </c>
      <c r="O744" s="42"/>
      <c r="P744" s="197">
        <f>O744*H744</f>
        <v>0</v>
      </c>
      <c r="Q744" s="197">
        <v>2.5999999999999998E-4</v>
      </c>
      <c r="R744" s="197">
        <f>Q744*H744</f>
        <v>1.9481279999999997E-2</v>
      </c>
      <c r="S744" s="197">
        <v>0</v>
      </c>
      <c r="T744" s="198">
        <f>S744*H744</f>
        <v>0</v>
      </c>
      <c r="AR744" s="24" t="s">
        <v>331</v>
      </c>
      <c r="AT744" s="24" t="s">
        <v>221</v>
      </c>
      <c r="AU744" s="24" t="s">
        <v>83</v>
      </c>
      <c r="AY744" s="24" t="s">
        <v>140</v>
      </c>
      <c r="BE744" s="199">
        <f>IF(N744="základní",J744,0)</f>
        <v>0</v>
      </c>
      <c r="BF744" s="199">
        <f>IF(N744="snížená",J744,0)</f>
        <v>0</v>
      </c>
      <c r="BG744" s="199">
        <f>IF(N744="zákl. přenesená",J744,0)</f>
        <v>0</v>
      </c>
      <c r="BH744" s="199">
        <f>IF(N744="sníž. přenesená",J744,0)</f>
        <v>0</v>
      </c>
      <c r="BI744" s="199">
        <f>IF(N744="nulová",J744,0)</f>
        <v>0</v>
      </c>
      <c r="BJ744" s="24" t="s">
        <v>81</v>
      </c>
      <c r="BK744" s="199">
        <f>ROUND(I744*H744,2)</f>
        <v>0</v>
      </c>
      <c r="BL744" s="24" t="s">
        <v>252</v>
      </c>
      <c r="BM744" s="24" t="s">
        <v>1103</v>
      </c>
    </row>
    <row r="745" spans="2:65" s="11" customFormat="1">
      <c r="B745" s="200"/>
      <c r="C745" s="201"/>
      <c r="D745" s="202" t="s">
        <v>156</v>
      </c>
      <c r="E745" s="203" t="s">
        <v>21</v>
      </c>
      <c r="F745" s="204" t="s">
        <v>157</v>
      </c>
      <c r="G745" s="201"/>
      <c r="H745" s="203" t="s">
        <v>21</v>
      </c>
      <c r="I745" s="205"/>
      <c r="J745" s="201"/>
      <c r="K745" s="201"/>
      <c r="L745" s="206"/>
      <c r="M745" s="207"/>
      <c r="N745" s="208"/>
      <c r="O745" s="208"/>
      <c r="P745" s="208"/>
      <c r="Q745" s="208"/>
      <c r="R745" s="208"/>
      <c r="S745" s="208"/>
      <c r="T745" s="209"/>
      <c r="AT745" s="210" t="s">
        <v>156</v>
      </c>
      <c r="AU745" s="210" t="s">
        <v>83</v>
      </c>
      <c r="AV745" s="11" t="s">
        <v>81</v>
      </c>
      <c r="AW745" s="11" t="s">
        <v>36</v>
      </c>
      <c r="AX745" s="11" t="s">
        <v>73</v>
      </c>
      <c r="AY745" s="210" t="s">
        <v>140</v>
      </c>
    </row>
    <row r="746" spans="2:65" s="12" customFormat="1">
      <c r="B746" s="211"/>
      <c r="C746" s="212"/>
      <c r="D746" s="202" t="s">
        <v>156</v>
      </c>
      <c r="E746" s="213" t="s">
        <v>21</v>
      </c>
      <c r="F746" s="214" t="s">
        <v>1104</v>
      </c>
      <c r="G746" s="212"/>
      <c r="H746" s="215">
        <v>39.039000000000001</v>
      </c>
      <c r="I746" s="216"/>
      <c r="J746" s="212"/>
      <c r="K746" s="212"/>
      <c r="L746" s="217"/>
      <c r="M746" s="218"/>
      <c r="N746" s="219"/>
      <c r="O746" s="219"/>
      <c r="P746" s="219"/>
      <c r="Q746" s="219"/>
      <c r="R746" s="219"/>
      <c r="S746" s="219"/>
      <c r="T746" s="220"/>
      <c r="AT746" s="221" t="s">
        <v>156</v>
      </c>
      <c r="AU746" s="221" t="s">
        <v>83</v>
      </c>
      <c r="AV746" s="12" t="s">
        <v>83</v>
      </c>
      <c r="AW746" s="12" t="s">
        <v>36</v>
      </c>
      <c r="AX746" s="12" t="s">
        <v>73</v>
      </c>
      <c r="AY746" s="221" t="s">
        <v>140</v>
      </c>
    </row>
    <row r="747" spans="2:65" s="13" customFormat="1">
      <c r="B747" s="222"/>
      <c r="C747" s="223"/>
      <c r="D747" s="202" t="s">
        <v>156</v>
      </c>
      <c r="E747" s="224" t="s">
        <v>21</v>
      </c>
      <c r="F747" s="225" t="s">
        <v>160</v>
      </c>
      <c r="G747" s="223"/>
      <c r="H747" s="226">
        <v>39.039000000000001</v>
      </c>
      <c r="I747" s="227"/>
      <c r="J747" s="223"/>
      <c r="K747" s="223"/>
      <c r="L747" s="228"/>
      <c r="M747" s="229"/>
      <c r="N747" s="230"/>
      <c r="O747" s="230"/>
      <c r="P747" s="230"/>
      <c r="Q747" s="230"/>
      <c r="R747" s="230"/>
      <c r="S747" s="230"/>
      <c r="T747" s="231"/>
      <c r="AT747" s="232" t="s">
        <v>156</v>
      </c>
      <c r="AU747" s="232" t="s">
        <v>83</v>
      </c>
      <c r="AV747" s="13" t="s">
        <v>141</v>
      </c>
      <c r="AW747" s="13" t="s">
        <v>36</v>
      </c>
      <c r="AX747" s="13" t="s">
        <v>73</v>
      </c>
      <c r="AY747" s="232" t="s">
        <v>140</v>
      </c>
    </row>
    <row r="748" spans="2:65" s="11" customFormat="1">
      <c r="B748" s="200"/>
      <c r="C748" s="201"/>
      <c r="D748" s="202" t="s">
        <v>156</v>
      </c>
      <c r="E748" s="203" t="s">
        <v>21</v>
      </c>
      <c r="F748" s="204" t="s">
        <v>161</v>
      </c>
      <c r="G748" s="201"/>
      <c r="H748" s="203" t="s">
        <v>21</v>
      </c>
      <c r="I748" s="205"/>
      <c r="J748" s="201"/>
      <c r="K748" s="201"/>
      <c r="L748" s="206"/>
      <c r="M748" s="207"/>
      <c r="N748" s="208"/>
      <c r="O748" s="208"/>
      <c r="P748" s="208"/>
      <c r="Q748" s="208"/>
      <c r="R748" s="208"/>
      <c r="S748" s="208"/>
      <c r="T748" s="209"/>
      <c r="AT748" s="210" t="s">
        <v>156</v>
      </c>
      <c r="AU748" s="210" t="s">
        <v>83</v>
      </c>
      <c r="AV748" s="11" t="s">
        <v>81</v>
      </c>
      <c r="AW748" s="11" t="s">
        <v>36</v>
      </c>
      <c r="AX748" s="11" t="s">
        <v>73</v>
      </c>
      <c r="AY748" s="210" t="s">
        <v>140</v>
      </c>
    </row>
    <row r="749" spans="2:65" s="12" customFormat="1">
      <c r="B749" s="211"/>
      <c r="C749" s="212"/>
      <c r="D749" s="202" t="s">
        <v>156</v>
      </c>
      <c r="E749" s="213" t="s">
        <v>21</v>
      </c>
      <c r="F749" s="214" t="s">
        <v>1105</v>
      </c>
      <c r="G749" s="212"/>
      <c r="H749" s="215">
        <v>35.889000000000003</v>
      </c>
      <c r="I749" s="216"/>
      <c r="J749" s="212"/>
      <c r="K749" s="212"/>
      <c r="L749" s="217"/>
      <c r="M749" s="218"/>
      <c r="N749" s="219"/>
      <c r="O749" s="219"/>
      <c r="P749" s="219"/>
      <c r="Q749" s="219"/>
      <c r="R749" s="219"/>
      <c r="S749" s="219"/>
      <c r="T749" s="220"/>
      <c r="AT749" s="221" t="s">
        <v>156</v>
      </c>
      <c r="AU749" s="221" t="s">
        <v>83</v>
      </c>
      <c r="AV749" s="12" t="s">
        <v>83</v>
      </c>
      <c r="AW749" s="12" t="s">
        <v>36</v>
      </c>
      <c r="AX749" s="12" t="s">
        <v>73</v>
      </c>
      <c r="AY749" s="221" t="s">
        <v>140</v>
      </c>
    </row>
    <row r="750" spans="2:65" s="13" customFormat="1">
      <c r="B750" s="222"/>
      <c r="C750" s="223"/>
      <c r="D750" s="202" t="s">
        <v>156</v>
      </c>
      <c r="E750" s="224" t="s">
        <v>21</v>
      </c>
      <c r="F750" s="225" t="s">
        <v>160</v>
      </c>
      <c r="G750" s="223"/>
      <c r="H750" s="226">
        <v>35.889000000000003</v>
      </c>
      <c r="I750" s="227"/>
      <c r="J750" s="223"/>
      <c r="K750" s="223"/>
      <c r="L750" s="228"/>
      <c r="M750" s="229"/>
      <c r="N750" s="230"/>
      <c r="O750" s="230"/>
      <c r="P750" s="230"/>
      <c r="Q750" s="230"/>
      <c r="R750" s="230"/>
      <c r="S750" s="230"/>
      <c r="T750" s="231"/>
      <c r="AT750" s="232" t="s">
        <v>156</v>
      </c>
      <c r="AU750" s="232" t="s">
        <v>83</v>
      </c>
      <c r="AV750" s="13" t="s">
        <v>141</v>
      </c>
      <c r="AW750" s="13" t="s">
        <v>36</v>
      </c>
      <c r="AX750" s="13" t="s">
        <v>73</v>
      </c>
      <c r="AY750" s="232" t="s">
        <v>140</v>
      </c>
    </row>
    <row r="751" spans="2:65" s="14" customFormat="1">
      <c r="B751" s="233"/>
      <c r="C751" s="234"/>
      <c r="D751" s="202" t="s">
        <v>156</v>
      </c>
      <c r="E751" s="235" t="s">
        <v>21</v>
      </c>
      <c r="F751" s="236" t="s">
        <v>164</v>
      </c>
      <c r="G751" s="234"/>
      <c r="H751" s="237">
        <v>74.927999999999997</v>
      </c>
      <c r="I751" s="238"/>
      <c r="J751" s="234"/>
      <c r="K751" s="234"/>
      <c r="L751" s="239"/>
      <c r="M751" s="240"/>
      <c r="N751" s="241"/>
      <c r="O751" s="241"/>
      <c r="P751" s="241"/>
      <c r="Q751" s="241"/>
      <c r="R751" s="241"/>
      <c r="S751" s="241"/>
      <c r="T751" s="242"/>
      <c r="AT751" s="243" t="s">
        <v>156</v>
      </c>
      <c r="AU751" s="243" t="s">
        <v>83</v>
      </c>
      <c r="AV751" s="14" t="s">
        <v>148</v>
      </c>
      <c r="AW751" s="14" t="s">
        <v>36</v>
      </c>
      <c r="AX751" s="14" t="s">
        <v>81</v>
      </c>
      <c r="AY751" s="243" t="s">
        <v>140</v>
      </c>
    </row>
    <row r="752" spans="2:65" s="1" customFormat="1" ht="16.5" customHeight="1">
      <c r="B752" s="41"/>
      <c r="C752" s="244" t="s">
        <v>1106</v>
      </c>
      <c r="D752" s="244" t="s">
        <v>221</v>
      </c>
      <c r="E752" s="245" t="s">
        <v>1107</v>
      </c>
      <c r="F752" s="246" t="s">
        <v>1108</v>
      </c>
      <c r="G752" s="247" t="s">
        <v>146</v>
      </c>
      <c r="H752" s="248">
        <v>19</v>
      </c>
      <c r="I752" s="249"/>
      <c r="J752" s="250">
        <f>ROUND(I752*H752,2)</f>
        <v>0</v>
      </c>
      <c r="K752" s="246" t="s">
        <v>21</v>
      </c>
      <c r="L752" s="251"/>
      <c r="M752" s="252" t="s">
        <v>21</v>
      </c>
      <c r="N752" s="253" t="s">
        <v>44</v>
      </c>
      <c r="O752" s="42"/>
      <c r="P752" s="197">
        <f>O752*H752</f>
        <v>0</v>
      </c>
      <c r="Q752" s="197">
        <v>2.5999999999999998E-4</v>
      </c>
      <c r="R752" s="197">
        <f>Q752*H752</f>
        <v>4.9399999999999999E-3</v>
      </c>
      <c r="S752" s="197">
        <v>0</v>
      </c>
      <c r="T752" s="198">
        <f>S752*H752</f>
        <v>0</v>
      </c>
      <c r="AR752" s="24" t="s">
        <v>331</v>
      </c>
      <c r="AT752" s="24" t="s">
        <v>221</v>
      </c>
      <c r="AU752" s="24" t="s">
        <v>83</v>
      </c>
      <c r="AY752" s="24" t="s">
        <v>140</v>
      </c>
      <c r="BE752" s="199">
        <f>IF(N752="základní",J752,0)</f>
        <v>0</v>
      </c>
      <c r="BF752" s="199">
        <f>IF(N752="snížená",J752,0)</f>
        <v>0</v>
      </c>
      <c r="BG752" s="199">
        <f>IF(N752="zákl. přenesená",J752,0)</f>
        <v>0</v>
      </c>
      <c r="BH752" s="199">
        <f>IF(N752="sníž. přenesená",J752,0)</f>
        <v>0</v>
      </c>
      <c r="BI752" s="199">
        <f>IF(N752="nulová",J752,0)</f>
        <v>0</v>
      </c>
      <c r="BJ752" s="24" t="s">
        <v>81</v>
      </c>
      <c r="BK752" s="199">
        <f>ROUND(I752*H752,2)</f>
        <v>0</v>
      </c>
      <c r="BL752" s="24" t="s">
        <v>252</v>
      </c>
      <c r="BM752" s="24" t="s">
        <v>1109</v>
      </c>
    </row>
    <row r="753" spans="2:65" s="11" customFormat="1">
      <c r="B753" s="200"/>
      <c r="C753" s="201"/>
      <c r="D753" s="202" t="s">
        <v>156</v>
      </c>
      <c r="E753" s="203" t="s">
        <v>21</v>
      </c>
      <c r="F753" s="204" t="s">
        <v>157</v>
      </c>
      <c r="G753" s="201"/>
      <c r="H753" s="203" t="s">
        <v>21</v>
      </c>
      <c r="I753" s="205"/>
      <c r="J753" s="201"/>
      <c r="K753" s="201"/>
      <c r="L753" s="206"/>
      <c r="M753" s="207"/>
      <c r="N753" s="208"/>
      <c r="O753" s="208"/>
      <c r="P753" s="208"/>
      <c r="Q753" s="208"/>
      <c r="R753" s="208"/>
      <c r="S753" s="208"/>
      <c r="T753" s="209"/>
      <c r="AT753" s="210" t="s">
        <v>156</v>
      </c>
      <c r="AU753" s="210" t="s">
        <v>83</v>
      </c>
      <c r="AV753" s="11" t="s">
        <v>81</v>
      </c>
      <c r="AW753" s="11" t="s">
        <v>36</v>
      </c>
      <c r="AX753" s="11" t="s">
        <v>73</v>
      </c>
      <c r="AY753" s="210" t="s">
        <v>140</v>
      </c>
    </row>
    <row r="754" spans="2:65" s="12" customFormat="1">
      <c r="B754" s="211"/>
      <c r="C754" s="212"/>
      <c r="D754" s="202" t="s">
        <v>156</v>
      </c>
      <c r="E754" s="213" t="s">
        <v>21</v>
      </c>
      <c r="F754" s="214" t="s">
        <v>226</v>
      </c>
      <c r="G754" s="212"/>
      <c r="H754" s="215">
        <v>10</v>
      </c>
      <c r="I754" s="216"/>
      <c r="J754" s="212"/>
      <c r="K754" s="212"/>
      <c r="L754" s="217"/>
      <c r="M754" s="218"/>
      <c r="N754" s="219"/>
      <c r="O754" s="219"/>
      <c r="P754" s="219"/>
      <c r="Q754" s="219"/>
      <c r="R754" s="219"/>
      <c r="S754" s="219"/>
      <c r="T754" s="220"/>
      <c r="AT754" s="221" t="s">
        <v>156</v>
      </c>
      <c r="AU754" s="221" t="s">
        <v>83</v>
      </c>
      <c r="AV754" s="12" t="s">
        <v>83</v>
      </c>
      <c r="AW754" s="12" t="s">
        <v>36</v>
      </c>
      <c r="AX754" s="12" t="s">
        <v>73</v>
      </c>
      <c r="AY754" s="221" t="s">
        <v>140</v>
      </c>
    </row>
    <row r="755" spans="2:65" s="11" customFormat="1">
      <c r="B755" s="200"/>
      <c r="C755" s="201"/>
      <c r="D755" s="202" t="s">
        <v>156</v>
      </c>
      <c r="E755" s="203" t="s">
        <v>21</v>
      </c>
      <c r="F755" s="204" t="s">
        <v>161</v>
      </c>
      <c r="G755" s="201"/>
      <c r="H755" s="203" t="s">
        <v>21</v>
      </c>
      <c r="I755" s="205"/>
      <c r="J755" s="201"/>
      <c r="K755" s="201"/>
      <c r="L755" s="206"/>
      <c r="M755" s="207"/>
      <c r="N755" s="208"/>
      <c r="O755" s="208"/>
      <c r="P755" s="208"/>
      <c r="Q755" s="208"/>
      <c r="R755" s="208"/>
      <c r="S755" s="208"/>
      <c r="T755" s="209"/>
      <c r="AT755" s="210" t="s">
        <v>156</v>
      </c>
      <c r="AU755" s="210" t="s">
        <v>83</v>
      </c>
      <c r="AV755" s="11" t="s">
        <v>81</v>
      </c>
      <c r="AW755" s="11" t="s">
        <v>36</v>
      </c>
      <c r="AX755" s="11" t="s">
        <v>73</v>
      </c>
      <c r="AY755" s="210" t="s">
        <v>140</v>
      </c>
    </row>
    <row r="756" spans="2:65" s="12" customFormat="1">
      <c r="B756" s="211"/>
      <c r="C756" s="212"/>
      <c r="D756" s="202" t="s">
        <v>156</v>
      </c>
      <c r="E756" s="213" t="s">
        <v>21</v>
      </c>
      <c r="F756" s="214" t="s">
        <v>220</v>
      </c>
      <c r="G756" s="212"/>
      <c r="H756" s="215">
        <v>9</v>
      </c>
      <c r="I756" s="216"/>
      <c r="J756" s="212"/>
      <c r="K756" s="212"/>
      <c r="L756" s="217"/>
      <c r="M756" s="218"/>
      <c r="N756" s="219"/>
      <c r="O756" s="219"/>
      <c r="P756" s="219"/>
      <c r="Q756" s="219"/>
      <c r="R756" s="219"/>
      <c r="S756" s="219"/>
      <c r="T756" s="220"/>
      <c r="AT756" s="221" t="s">
        <v>156</v>
      </c>
      <c r="AU756" s="221" t="s">
        <v>83</v>
      </c>
      <c r="AV756" s="12" t="s">
        <v>83</v>
      </c>
      <c r="AW756" s="12" t="s">
        <v>36</v>
      </c>
      <c r="AX756" s="12" t="s">
        <v>73</v>
      </c>
      <c r="AY756" s="221" t="s">
        <v>140</v>
      </c>
    </row>
    <row r="757" spans="2:65" s="14" customFormat="1">
      <c r="B757" s="233"/>
      <c r="C757" s="234"/>
      <c r="D757" s="202" t="s">
        <v>156</v>
      </c>
      <c r="E757" s="235" t="s">
        <v>21</v>
      </c>
      <c r="F757" s="236" t="s">
        <v>164</v>
      </c>
      <c r="G757" s="234"/>
      <c r="H757" s="237">
        <v>19</v>
      </c>
      <c r="I757" s="238"/>
      <c r="J757" s="234"/>
      <c r="K757" s="234"/>
      <c r="L757" s="239"/>
      <c r="M757" s="240"/>
      <c r="N757" s="241"/>
      <c r="O757" s="241"/>
      <c r="P757" s="241"/>
      <c r="Q757" s="241"/>
      <c r="R757" s="241"/>
      <c r="S757" s="241"/>
      <c r="T757" s="242"/>
      <c r="AT757" s="243" t="s">
        <v>156</v>
      </c>
      <c r="AU757" s="243" t="s">
        <v>83</v>
      </c>
      <c r="AV757" s="14" t="s">
        <v>148</v>
      </c>
      <c r="AW757" s="14" t="s">
        <v>36</v>
      </c>
      <c r="AX757" s="14" t="s">
        <v>81</v>
      </c>
      <c r="AY757" s="243" t="s">
        <v>140</v>
      </c>
    </row>
    <row r="758" spans="2:65" s="1" customFormat="1" ht="16.5" customHeight="1">
      <c r="B758" s="41"/>
      <c r="C758" s="244" t="s">
        <v>1110</v>
      </c>
      <c r="D758" s="244" t="s">
        <v>221</v>
      </c>
      <c r="E758" s="245" t="s">
        <v>1111</v>
      </c>
      <c r="F758" s="246" t="s">
        <v>1112</v>
      </c>
      <c r="G758" s="247" t="s">
        <v>146</v>
      </c>
      <c r="H758" s="248">
        <v>25</v>
      </c>
      <c r="I758" s="249"/>
      <c r="J758" s="250">
        <f>ROUND(I758*H758,2)</f>
        <v>0</v>
      </c>
      <c r="K758" s="246" t="s">
        <v>21</v>
      </c>
      <c r="L758" s="251"/>
      <c r="M758" s="252" t="s">
        <v>21</v>
      </c>
      <c r="N758" s="253" t="s">
        <v>44</v>
      </c>
      <c r="O758" s="42"/>
      <c r="P758" s="197">
        <f>O758*H758</f>
        <v>0</v>
      </c>
      <c r="Q758" s="197">
        <v>2.5999999999999998E-4</v>
      </c>
      <c r="R758" s="197">
        <f>Q758*H758</f>
        <v>6.4999999999999997E-3</v>
      </c>
      <c r="S758" s="197">
        <v>0</v>
      </c>
      <c r="T758" s="198">
        <f>S758*H758</f>
        <v>0</v>
      </c>
      <c r="AR758" s="24" t="s">
        <v>331</v>
      </c>
      <c r="AT758" s="24" t="s">
        <v>221</v>
      </c>
      <c r="AU758" s="24" t="s">
        <v>83</v>
      </c>
      <c r="AY758" s="24" t="s">
        <v>140</v>
      </c>
      <c r="BE758" s="199">
        <f>IF(N758="základní",J758,0)</f>
        <v>0</v>
      </c>
      <c r="BF758" s="199">
        <f>IF(N758="snížená",J758,0)</f>
        <v>0</v>
      </c>
      <c r="BG758" s="199">
        <f>IF(N758="zákl. přenesená",J758,0)</f>
        <v>0</v>
      </c>
      <c r="BH758" s="199">
        <f>IF(N758="sníž. přenesená",J758,0)</f>
        <v>0</v>
      </c>
      <c r="BI758" s="199">
        <f>IF(N758="nulová",J758,0)</f>
        <v>0</v>
      </c>
      <c r="BJ758" s="24" t="s">
        <v>81</v>
      </c>
      <c r="BK758" s="199">
        <f>ROUND(I758*H758,2)</f>
        <v>0</v>
      </c>
      <c r="BL758" s="24" t="s">
        <v>252</v>
      </c>
      <c r="BM758" s="24" t="s">
        <v>1113</v>
      </c>
    </row>
    <row r="759" spans="2:65" s="11" customFormat="1">
      <c r="B759" s="200"/>
      <c r="C759" s="201"/>
      <c r="D759" s="202" t="s">
        <v>156</v>
      </c>
      <c r="E759" s="203" t="s">
        <v>21</v>
      </c>
      <c r="F759" s="204" t="s">
        <v>157</v>
      </c>
      <c r="G759" s="201"/>
      <c r="H759" s="203" t="s">
        <v>21</v>
      </c>
      <c r="I759" s="205"/>
      <c r="J759" s="201"/>
      <c r="K759" s="201"/>
      <c r="L759" s="206"/>
      <c r="M759" s="207"/>
      <c r="N759" s="208"/>
      <c r="O759" s="208"/>
      <c r="P759" s="208"/>
      <c r="Q759" s="208"/>
      <c r="R759" s="208"/>
      <c r="S759" s="208"/>
      <c r="T759" s="209"/>
      <c r="AT759" s="210" t="s">
        <v>156</v>
      </c>
      <c r="AU759" s="210" t="s">
        <v>83</v>
      </c>
      <c r="AV759" s="11" t="s">
        <v>81</v>
      </c>
      <c r="AW759" s="11" t="s">
        <v>36</v>
      </c>
      <c r="AX759" s="11" t="s">
        <v>73</v>
      </c>
      <c r="AY759" s="210" t="s">
        <v>140</v>
      </c>
    </row>
    <row r="760" spans="2:65" s="12" customFormat="1">
      <c r="B760" s="211"/>
      <c r="C760" s="212"/>
      <c r="D760" s="202" t="s">
        <v>156</v>
      </c>
      <c r="E760" s="213" t="s">
        <v>21</v>
      </c>
      <c r="F760" s="214" t="s">
        <v>241</v>
      </c>
      <c r="G760" s="212"/>
      <c r="H760" s="215">
        <v>13</v>
      </c>
      <c r="I760" s="216"/>
      <c r="J760" s="212"/>
      <c r="K760" s="212"/>
      <c r="L760" s="217"/>
      <c r="M760" s="218"/>
      <c r="N760" s="219"/>
      <c r="O760" s="219"/>
      <c r="P760" s="219"/>
      <c r="Q760" s="219"/>
      <c r="R760" s="219"/>
      <c r="S760" s="219"/>
      <c r="T760" s="220"/>
      <c r="AT760" s="221" t="s">
        <v>156</v>
      </c>
      <c r="AU760" s="221" t="s">
        <v>83</v>
      </c>
      <c r="AV760" s="12" t="s">
        <v>83</v>
      </c>
      <c r="AW760" s="12" t="s">
        <v>36</v>
      </c>
      <c r="AX760" s="12" t="s">
        <v>73</v>
      </c>
      <c r="AY760" s="221" t="s">
        <v>140</v>
      </c>
    </row>
    <row r="761" spans="2:65" s="11" customFormat="1">
      <c r="B761" s="200"/>
      <c r="C761" s="201"/>
      <c r="D761" s="202" t="s">
        <v>156</v>
      </c>
      <c r="E761" s="203" t="s">
        <v>21</v>
      </c>
      <c r="F761" s="204" t="s">
        <v>161</v>
      </c>
      <c r="G761" s="201"/>
      <c r="H761" s="203" t="s">
        <v>21</v>
      </c>
      <c r="I761" s="205"/>
      <c r="J761" s="201"/>
      <c r="K761" s="201"/>
      <c r="L761" s="206"/>
      <c r="M761" s="207"/>
      <c r="N761" s="208"/>
      <c r="O761" s="208"/>
      <c r="P761" s="208"/>
      <c r="Q761" s="208"/>
      <c r="R761" s="208"/>
      <c r="S761" s="208"/>
      <c r="T761" s="209"/>
      <c r="AT761" s="210" t="s">
        <v>156</v>
      </c>
      <c r="AU761" s="210" t="s">
        <v>83</v>
      </c>
      <c r="AV761" s="11" t="s">
        <v>81</v>
      </c>
      <c r="AW761" s="11" t="s">
        <v>36</v>
      </c>
      <c r="AX761" s="11" t="s">
        <v>73</v>
      </c>
      <c r="AY761" s="210" t="s">
        <v>140</v>
      </c>
    </row>
    <row r="762" spans="2:65" s="12" customFormat="1">
      <c r="B762" s="211"/>
      <c r="C762" s="212"/>
      <c r="D762" s="202" t="s">
        <v>156</v>
      </c>
      <c r="E762" s="213" t="s">
        <v>21</v>
      </c>
      <c r="F762" s="214" t="s">
        <v>237</v>
      </c>
      <c r="G762" s="212"/>
      <c r="H762" s="215">
        <v>12</v>
      </c>
      <c r="I762" s="216"/>
      <c r="J762" s="212"/>
      <c r="K762" s="212"/>
      <c r="L762" s="217"/>
      <c r="M762" s="218"/>
      <c r="N762" s="219"/>
      <c r="O762" s="219"/>
      <c r="P762" s="219"/>
      <c r="Q762" s="219"/>
      <c r="R762" s="219"/>
      <c r="S762" s="219"/>
      <c r="T762" s="220"/>
      <c r="AT762" s="221" t="s">
        <v>156</v>
      </c>
      <c r="AU762" s="221" t="s">
        <v>83</v>
      </c>
      <c r="AV762" s="12" t="s">
        <v>83</v>
      </c>
      <c r="AW762" s="12" t="s">
        <v>36</v>
      </c>
      <c r="AX762" s="12" t="s">
        <v>73</v>
      </c>
      <c r="AY762" s="221" t="s">
        <v>140</v>
      </c>
    </row>
    <row r="763" spans="2:65" s="14" customFormat="1">
      <c r="B763" s="233"/>
      <c r="C763" s="234"/>
      <c r="D763" s="202" t="s">
        <v>156</v>
      </c>
      <c r="E763" s="235" t="s">
        <v>21</v>
      </c>
      <c r="F763" s="236" t="s">
        <v>164</v>
      </c>
      <c r="G763" s="234"/>
      <c r="H763" s="237">
        <v>25</v>
      </c>
      <c r="I763" s="238"/>
      <c r="J763" s="234"/>
      <c r="K763" s="234"/>
      <c r="L763" s="239"/>
      <c r="M763" s="240"/>
      <c r="N763" s="241"/>
      <c r="O763" s="241"/>
      <c r="P763" s="241"/>
      <c r="Q763" s="241"/>
      <c r="R763" s="241"/>
      <c r="S763" s="241"/>
      <c r="T763" s="242"/>
      <c r="AT763" s="243" t="s">
        <v>156</v>
      </c>
      <c r="AU763" s="243" t="s">
        <v>83</v>
      </c>
      <c r="AV763" s="14" t="s">
        <v>148</v>
      </c>
      <c r="AW763" s="14" t="s">
        <v>36</v>
      </c>
      <c r="AX763" s="14" t="s">
        <v>81</v>
      </c>
      <c r="AY763" s="243" t="s">
        <v>140</v>
      </c>
    </row>
    <row r="764" spans="2:65" s="1" customFormat="1" ht="16.5" customHeight="1">
      <c r="B764" s="41"/>
      <c r="C764" s="244" t="s">
        <v>1114</v>
      </c>
      <c r="D764" s="244" t="s">
        <v>221</v>
      </c>
      <c r="E764" s="245" t="s">
        <v>1115</v>
      </c>
      <c r="F764" s="246" t="s">
        <v>1116</v>
      </c>
      <c r="G764" s="247" t="s">
        <v>146</v>
      </c>
      <c r="H764" s="248">
        <v>29</v>
      </c>
      <c r="I764" s="249"/>
      <c r="J764" s="250">
        <f>ROUND(I764*H764,2)</f>
        <v>0</v>
      </c>
      <c r="K764" s="246" t="s">
        <v>21</v>
      </c>
      <c r="L764" s="251"/>
      <c r="M764" s="252" t="s">
        <v>21</v>
      </c>
      <c r="N764" s="253" t="s">
        <v>44</v>
      </c>
      <c r="O764" s="42"/>
      <c r="P764" s="197">
        <f>O764*H764</f>
        <v>0</v>
      </c>
      <c r="Q764" s="197">
        <v>2.5999999999999998E-4</v>
      </c>
      <c r="R764" s="197">
        <f>Q764*H764</f>
        <v>7.539999999999999E-3</v>
      </c>
      <c r="S764" s="197">
        <v>0</v>
      </c>
      <c r="T764" s="198">
        <f>S764*H764</f>
        <v>0</v>
      </c>
      <c r="AR764" s="24" t="s">
        <v>331</v>
      </c>
      <c r="AT764" s="24" t="s">
        <v>221</v>
      </c>
      <c r="AU764" s="24" t="s">
        <v>83</v>
      </c>
      <c r="AY764" s="24" t="s">
        <v>140</v>
      </c>
      <c r="BE764" s="199">
        <f>IF(N764="základní",J764,0)</f>
        <v>0</v>
      </c>
      <c r="BF764" s="199">
        <f>IF(N764="snížená",J764,0)</f>
        <v>0</v>
      </c>
      <c r="BG764" s="199">
        <f>IF(N764="zákl. přenesená",J764,0)</f>
        <v>0</v>
      </c>
      <c r="BH764" s="199">
        <f>IF(N764="sníž. přenesená",J764,0)</f>
        <v>0</v>
      </c>
      <c r="BI764" s="199">
        <f>IF(N764="nulová",J764,0)</f>
        <v>0</v>
      </c>
      <c r="BJ764" s="24" t="s">
        <v>81</v>
      </c>
      <c r="BK764" s="199">
        <f>ROUND(I764*H764,2)</f>
        <v>0</v>
      </c>
      <c r="BL764" s="24" t="s">
        <v>252</v>
      </c>
      <c r="BM764" s="24" t="s">
        <v>1117</v>
      </c>
    </row>
    <row r="765" spans="2:65" s="11" customFormat="1">
      <c r="B765" s="200"/>
      <c r="C765" s="201"/>
      <c r="D765" s="202" t="s">
        <v>156</v>
      </c>
      <c r="E765" s="203" t="s">
        <v>21</v>
      </c>
      <c r="F765" s="204" t="s">
        <v>157</v>
      </c>
      <c r="G765" s="201"/>
      <c r="H765" s="203" t="s">
        <v>21</v>
      </c>
      <c r="I765" s="205"/>
      <c r="J765" s="201"/>
      <c r="K765" s="201"/>
      <c r="L765" s="206"/>
      <c r="M765" s="207"/>
      <c r="N765" s="208"/>
      <c r="O765" s="208"/>
      <c r="P765" s="208"/>
      <c r="Q765" s="208"/>
      <c r="R765" s="208"/>
      <c r="S765" s="208"/>
      <c r="T765" s="209"/>
      <c r="AT765" s="210" t="s">
        <v>156</v>
      </c>
      <c r="AU765" s="210" t="s">
        <v>83</v>
      </c>
      <c r="AV765" s="11" t="s">
        <v>81</v>
      </c>
      <c r="AW765" s="11" t="s">
        <v>36</v>
      </c>
      <c r="AX765" s="11" t="s">
        <v>73</v>
      </c>
      <c r="AY765" s="210" t="s">
        <v>140</v>
      </c>
    </row>
    <row r="766" spans="2:65" s="12" customFormat="1">
      <c r="B766" s="211"/>
      <c r="C766" s="212"/>
      <c r="D766" s="202" t="s">
        <v>156</v>
      </c>
      <c r="E766" s="213" t="s">
        <v>21</v>
      </c>
      <c r="F766" s="214" t="s">
        <v>245</v>
      </c>
      <c r="G766" s="212"/>
      <c r="H766" s="215">
        <v>14</v>
      </c>
      <c r="I766" s="216"/>
      <c r="J766" s="212"/>
      <c r="K766" s="212"/>
      <c r="L766" s="217"/>
      <c r="M766" s="218"/>
      <c r="N766" s="219"/>
      <c r="O766" s="219"/>
      <c r="P766" s="219"/>
      <c r="Q766" s="219"/>
      <c r="R766" s="219"/>
      <c r="S766" s="219"/>
      <c r="T766" s="220"/>
      <c r="AT766" s="221" t="s">
        <v>156</v>
      </c>
      <c r="AU766" s="221" t="s">
        <v>83</v>
      </c>
      <c r="AV766" s="12" t="s">
        <v>83</v>
      </c>
      <c r="AW766" s="12" t="s">
        <v>36</v>
      </c>
      <c r="AX766" s="12" t="s">
        <v>73</v>
      </c>
      <c r="AY766" s="221" t="s">
        <v>140</v>
      </c>
    </row>
    <row r="767" spans="2:65" s="13" customFormat="1">
      <c r="B767" s="222"/>
      <c r="C767" s="223"/>
      <c r="D767" s="202" t="s">
        <v>156</v>
      </c>
      <c r="E767" s="224" t="s">
        <v>21</v>
      </c>
      <c r="F767" s="225" t="s">
        <v>160</v>
      </c>
      <c r="G767" s="223"/>
      <c r="H767" s="226">
        <v>14</v>
      </c>
      <c r="I767" s="227"/>
      <c r="J767" s="223"/>
      <c r="K767" s="223"/>
      <c r="L767" s="228"/>
      <c r="M767" s="229"/>
      <c r="N767" s="230"/>
      <c r="O767" s="230"/>
      <c r="P767" s="230"/>
      <c r="Q767" s="230"/>
      <c r="R767" s="230"/>
      <c r="S767" s="230"/>
      <c r="T767" s="231"/>
      <c r="AT767" s="232" t="s">
        <v>156</v>
      </c>
      <c r="AU767" s="232" t="s">
        <v>83</v>
      </c>
      <c r="AV767" s="13" t="s">
        <v>141</v>
      </c>
      <c r="AW767" s="13" t="s">
        <v>36</v>
      </c>
      <c r="AX767" s="13" t="s">
        <v>73</v>
      </c>
      <c r="AY767" s="232" t="s">
        <v>140</v>
      </c>
    </row>
    <row r="768" spans="2:65" s="11" customFormat="1">
      <c r="B768" s="200"/>
      <c r="C768" s="201"/>
      <c r="D768" s="202" t="s">
        <v>156</v>
      </c>
      <c r="E768" s="203" t="s">
        <v>21</v>
      </c>
      <c r="F768" s="204" t="s">
        <v>161</v>
      </c>
      <c r="G768" s="201"/>
      <c r="H768" s="203" t="s">
        <v>21</v>
      </c>
      <c r="I768" s="205"/>
      <c r="J768" s="201"/>
      <c r="K768" s="201"/>
      <c r="L768" s="206"/>
      <c r="M768" s="207"/>
      <c r="N768" s="208"/>
      <c r="O768" s="208"/>
      <c r="P768" s="208"/>
      <c r="Q768" s="208"/>
      <c r="R768" s="208"/>
      <c r="S768" s="208"/>
      <c r="T768" s="209"/>
      <c r="AT768" s="210" t="s">
        <v>156</v>
      </c>
      <c r="AU768" s="210" t="s">
        <v>83</v>
      </c>
      <c r="AV768" s="11" t="s">
        <v>81</v>
      </c>
      <c r="AW768" s="11" t="s">
        <v>36</v>
      </c>
      <c r="AX768" s="11" t="s">
        <v>73</v>
      </c>
      <c r="AY768" s="210" t="s">
        <v>140</v>
      </c>
    </row>
    <row r="769" spans="2:65" s="12" customFormat="1">
      <c r="B769" s="211"/>
      <c r="C769" s="212"/>
      <c r="D769" s="202" t="s">
        <v>156</v>
      </c>
      <c r="E769" s="213" t="s">
        <v>21</v>
      </c>
      <c r="F769" s="214" t="s">
        <v>10</v>
      </c>
      <c r="G769" s="212"/>
      <c r="H769" s="215">
        <v>15</v>
      </c>
      <c r="I769" s="216"/>
      <c r="J769" s="212"/>
      <c r="K769" s="212"/>
      <c r="L769" s="217"/>
      <c r="M769" s="218"/>
      <c r="N769" s="219"/>
      <c r="O769" s="219"/>
      <c r="P769" s="219"/>
      <c r="Q769" s="219"/>
      <c r="R769" s="219"/>
      <c r="S769" s="219"/>
      <c r="T769" s="220"/>
      <c r="AT769" s="221" t="s">
        <v>156</v>
      </c>
      <c r="AU769" s="221" t="s">
        <v>83</v>
      </c>
      <c r="AV769" s="12" t="s">
        <v>83</v>
      </c>
      <c r="AW769" s="12" t="s">
        <v>36</v>
      </c>
      <c r="AX769" s="12" t="s">
        <v>73</v>
      </c>
      <c r="AY769" s="221" t="s">
        <v>140</v>
      </c>
    </row>
    <row r="770" spans="2:65" s="13" customFormat="1">
      <c r="B770" s="222"/>
      <c r="C770" s="223"/>
      <c r="D770" s="202" t="s">
        <v>156</v>
      </c>
      <c r="E770" s="224" t="s">
        <v>21</v>
      </c>
      <c r="F770" s="225" t="s">
        <v>160</v>
      </c>
      <c r="G770" s="223"/>
      <c r="H770" s="226">
        <v>15</v>
      </c>
      <c r="I770" s="227"/>
      <c r="J770" s="223"/>
      <c r="K770" s="223"/>
      <c r="L770" s="228"/>
      <c r="M770" s="229"/>
      <c r="N770" s="230"/>
      <c r="O770" s="230"/>
      <c r="P770" s="230"/>
      <c r="Q770" s="230"/>
      <c r="R770" s="230"/>
      <c r="S770" s="230"/>
      <c r="T770" s="231"/>
      <c r="AT770" s="232" t="s">
        <v>156</v>
      </c>
      <c r="AU770" s="232" t="s">
        <v>83</v>
      </c>
      <c r="AV770" s="13" t="s">
        <v>141</v>
      </c>
      <c r="AW770" s="13" t="s">
        <v>36</v>
      </c>
      <c r="AX770" s="13" t="s">
        <v>73</v>
      </c>
      <c r="AY770" s="232" t="s">
        <v>140</v>
      </c>
    </row>
    <row r="771" spans="2:65" s="14" customFormat="1">
      <c r="B771" s="233"/>
      <c r="C771" s="234"/>
      <c r="D771" s="202" t="s">
        <v>156</v>
      </c>
      <c r="E771" s="235" t="s">
        <v>21</v>
      </c>
      <c r="F771" s="236" t="s">
        <v>164</v>
      </c>
      <c r="G771" s="234"/>
      <c r="H771" s="237">
        <v>29</v>
      </c>
      <c r="I771" s="238"/>
      <c r="J771" s="234"/>
      <c r="K771" s="234"/>
      <c r="L771" s="239"/>
      <c r="M771" s="240"/>
      <c r="N771" s="241"/>
      <c r="O771" s="241"/>
      <c r="P771" s="241"/>
      <c r="Q771" s="241"/>
      <c r="R771" s="241"/>
      <c r="S771" s="241"/>
      <c r="T771" s="242"/>
      <c r="AT771" s="243" t="s">
        <v>156</v>
      </c>
      <c r="AU771" s="243" t="s">
        <v>83</v>
      </c>
      <c r="AV771" s="14" t="s">
        <v>148</v>
      </c>
      <c r="AW771" s="14" t="s">
        <v>36</v>
      </c>
      <c r="AX771" s="14" t="s">
        <v>81</v>
      </c>
      <c r="AY771" s="243" t="s">
        <v>140</v>
      </c>
    </row>
    <row r="772" spans="2:65" s="1" customFormat="1" ht="16.5" customHeight="1">
      <c r="B772" s="41"/>
      <c r="C772" s="244" t="s">
        <v>1118</v>
      </c>
      <c r="D772" s="244" t="s">
        <v>221</v>
      </c>
      <c r="E772" s="245" t="s">
        <v>1119</v>
      </c>
      <c r="F772" s="246" t="s">
        <v>1120</v>
      </c>
      <c r="G772" s="247" t="s">
        <v>146</v>
      </c>
      <c r="H772" s="248">
        <v>8</v>
      </c>
      <c r="I772" s="249"/>
      <c r="J772" s="250">
        <f>ROUND(I772*H772,2)</f>
        <v>0</v>
      </c>
      <c r="K772" s="246" t="s">
        <v>21</v>
      </c>
      <c r="L772" s="251"/>
      <c r="M772" s="252" t="s">
        <v>21</v>
      </c>
      <c r="N772" s="253" t="s">
        <v>44</v>
      </c>
      <c r="O772" s="42"/>
      <c r="P772" s="197">
        <f>O772*H772</f>
        <v>0</v>
      </c>
      <c r="Q772" s="197">
        <v>2.5999999999999998E-4</v>
      </c>
      <c r="R772" s="197">
        <f>Q772*H772</f>
        <v>2.0799999999999998E-3</v>
      </c>
      <c r="S772" s="197">
        <v>0</v>
      </c>
      <c r="T772" s="198">
        <f>S772*H772</f>
        <v>0</v>
      </c>
      <c r="AR772" s="24" t="s">
        <v>331</v>
      </c>
      <c r="AT772" s="24" t="s">
        <v>221</v>
      </c>
      <c r="AU772" s="24" t="s">
        <v>83</v>
      </c>
      <c r="AY772" s="24" t="s">
        <v>140</v>
      </c>
      <c r="BE772" s="199">
        <f>IF(N772="základní",J772,0)</f>
        <v>0</v>
      </c>
      <c r="BF772" s="199">
        <f>IF(N772="snížená",J772,0)</f>
        <v>0</v>
      </c>
      <c r="BG772" s="199">
        <f>IF(N772="zákl. přenesená",J772,0)</f>
        <v>0</v>
      </c>
      <c r="BH772" s="199">
        <f>IF(N772="sníž. přenesená",J772,0)</f>
        <v>0</v>
      </c>
      <c r="BI772" s="199">
        <f>IF(N772="nulová",J772,0)</f>
        <v>0</v>
      </c>
      <c r="BJ772" s="24" t="s">
        <v>81</v>
      </c>
      <c r="BK772" s="199">
        <f>ROUND(I772*H772,2)</f>
        <v>0</v>
      </c>
      <c r="BL772" s="24" t="s">
        <v>252</v>
      </c>
      <c r="BM772" s="24" t="s">
        <v>1121</v>
      </c>
    </row>
    <row r="773" spans="2:65" s="11" customFormat="1">
      <c r="B773" s="200"/>
      <c r="C773" s="201"/>
      <c r="D773" s="202" t="s">
        <v>156</v>
      </c>
      <c r="E773" s="203" t="s">
        <v>21</v>
      </c>
      <c r="F773" s="204" t="s">
        <v>157</v>
      </c>
      <c r="G773" s="201"/>
      <c r="H773" s="203" t="s">
        <v>21</v>
      </c>
      <c r="I773" s="205"/>
      <c r="J773" s="201"/>
      <c r="K773" s="201"/>
      <c r="L773" s="206"/>
      <c r="M773" s="207"/>
      <c r="N773" s="208"/>
      <c r="O773" s="208"/>
      <c r="P773" s="208"/>
      <c r="Q773" s="208"/>
      <c r="R773" s="208"/>
      <c r="S773" s="208"/>
      <c r="T773" s="209"/>
      <c r="AT773" s="210" t="s">
        <v>156</v>
      </c>
      <c r="AU773" s="210" t="s">
        <v>83</v>
      </c>
      <c r="AV773" s="11" t="s">
        <v>81</v>
      </c>
      <c r="AW773" s="11" t="s">
        <v>36</v>
      </c>
      <c r="AX773" s="11" t="s">
        <v>73</v>
      </c>
      <c r="AY773" s="210" t="s">
        <v>140</v>
      </c>
    </row>
    <row r="774" spans="2:65" s="12" customFormat="1">
      <c r="B774" s="211"/>
      <c r="C774" s="212"/>
      <c r="D774" s="202" t="s">
        <v>156</v>
      </c>
      <c r="E774" s="213" t="s">
        <v>21</v>
      </c>
      <c r="F774" s="214" t="s">
        <v>148</v>
      </c>
      <c r="G774" s="212"/>
      <c r="H774" s="215">
        <v>4</v>
      </c>
      <c r="I774" s="216"/>
      <c r="J774" s="212"/>
      <c r="K774" s="212"/>
      <c r="L774" s="217"/>
      <c r="M774" s="218"/>
      <c r="N774" s="219"/>
      <c r="O774" s="219"/>
      <c r="P774" s="219"/>
      <c r="Q774" s="219"/>
      <c r="R774" s="219"/>
      <c r="S774" s="219"/>
      <c r="T774" s="220"/>
      <c r="AT774" s="221" t="s">
        <v>156</v>
      </c>
      <c r="AU774" s="221" t="s">
        <v>83</v>
      </c>
      <c r="AV774" s="12" t="s">
        <v>83</v>
      </c>
      <c r="AW774" s="12" t="s">
        <v>36</v>
      </c>
      <c r="AX774" s="12" t="s">
        <v>73</v>
      </c>
      <c r="AY774" s="221" t="s">
        <v>140</v>
      </c>
    </row>
    <row r="775" spans="2:65" s="11" customFormat="1">
      <c r="B775" s="200"/>
      <c r="C775" s="201"/>
      <c r="D775" s="202" t="s">
        <v>156</v>
      </c>
      <c r="E775" s="203" t="s">
        <v>21</v>
      </c>
      <c r="F775" s="204" t="s">
        <v>161</v>
      </c>
      <c r="G775" s="201"/>
      <c r="H775" s="203" t="s">
        <v>21</v>
      </c>
      <c r="I775" s="205"/>
      <c r="J775" s="201"/>
      <c r="K775" s="201"/>
      <c r="L775" s="206"/>
      <c r="M775" s="207"/>
      <c r="N775" s="208"/>
      <c r="O775" s="208"/>
      <c r="P775" s="208"/>
      <c r="Q775" s="208"/>
      <c r="R775" s="208"/>
      <c r="S775" s="208"/>
      <c r="T775" s="209"/>
      <c r="AT775" s="210" t="s">
        <v>156</v>
      </c>
      <c r="AU775" s="210" t="s">
        <v>83</v>
      </c>
      <c r="AV775" s="11" t="s">
        <v>81</v>
      </c>
      <c r="AW775" s="11" t="s">
        <v>36</v>
      </c>
      <c r="AX775" s="11" t="s">
        <v>73</v>
      </c>
      <c r="AY775" s="210" t="s">
        <v>140</v>
      </c>
    </row>
    <row r="776" spans="2:65" s="12" customFormat="1">
      <c r="B776" s="211"/>
      <c r="C776" s="212"/>
      <c r="D776" s="202" t="s">
        <v>156</v>
      </c>
      <c r="E776" s="213" t="s">
        <v>21</v>
      </c>
      <c r="F776" s="214" t="s">
        <v>148</v>
      </c>
      <c r="G776" s="212"/>
      <c r="H776" s="215">
        <v>4</v>
      </c>
      <c r="I776" s="216"/>
      <c r="J776" s="212"/>
      <c r="K776" s="212"/>
      <c r="L776" s="217"/>
      <c r="M776" s="218"/>
      <c r="N776" s="219"/>
      <c r="O776" s="219"/>
      <c r="P776" s="219"/>
      <c r="Q776" s="219"/>
      <c r="R776" s="219"/>
      <c r="S776" s="219"/>
      <c r="T776" s="220"/>
      <c r="AT776" s="221" t="s">
        <v>156</v>
      </c>
      <c r="AU776" s="221" t="s">
        <v>83</v>
      </c>
      <c r="AV776" s="12" t="s">
        <v>83</v>
      </c>
      <c r="AW776" s="12" t="s">
        <v>36</v>
      </c>
      <c r="AX776" s="12" t="s">
        <v>73</v>
      </c>
      <c r="AY776" s="221" t="s">
        <v>140</v>
      </c>
    </row>
    <row r="777" spans="2:65" s="14" customFormat="1">
      <c r="B777" s="233"/>
      <c r="C777" s="234"/>
      <c r="D777" s="202" t="s">
        <v>156</v>
      </c>
      <c r="E777" s="235" t="s">
        <v>21</v>
      </c>
      <c r="F777" s="236" t="s">
        <v>164</v>
      </c>
      <c r="G777" s="234"/>
      <c r="H777" s="237">
        <v>8</v>
      </c>
      <c r="I777" s="238"/>
      <c r="J777" s="234"/>
      <c r="K777" s="234"/>
      <c r="L777" s="239"/>
      <c r="M777" s="240"/>
      <c r="N777" s="241"/>
      <c r="O777" s="241"/>
      <c r="P777" s="241"/>
      <c r="Q777" s="241"/>
      <c r="R777" s="241"/>
      <c r="S777" s="241"/>
      <c r="T777" s="242"/>
      <c r="AT777" s="243" t="s">
        <v>156</v>
      </c>
      <c r="AU777" s="243" t="s">
        <v>83</v>
      </c>
      <c r="AV777" s="14" t="s">
        <v>148</v>
      </c>
      <c r="AW777" s="14" t="s">
        <v>36</v>
      </c>
      <c r="AX777" s="14" t="s">
        <v>81</v>
      </c>
      <c r="AY777" s="243" t="s">
        <v>140</v>
      </c>
    </row>
    <row r="778" spans="2:65" s="1" customFormat="1" ht="16.5" customHeight="1">
      <c r="B778" s="41"/>
      <c r="C778" s="188" t="s">
        <v>1122</v>
      </c>
      <c r="D778" s="188" t="s">
        <v>143</v>
      </c>
      <c r="E778" s="189" t="s">
        <v>1123</v>
      </c>
      <c r="F778" s="190" t="s">
        <v>1124</v>
      </c>
      <c r="G778" s="191" t="s">
        <v>215</v>
      </c>
      <c r="H778" s="192">
        <v>3</v>
      </c>
      <c r="I778" s="193"/>
      <c r="J778" s="194">
        <f>ROUND(I778*H778,2)</f>
        <v>0</v>
      </c>
      <c r="K778" s="190" t="s">
        <v>147</v>
      </c>
      <c r="L778" s="61"/>
      <c r="M778" s="195" t="s">
        <v>21</v>
      </c>
      <c r="N778" s="196" t="s">
        <v>44</v>
      </c>
      <c r="O778" s="42"/>
      <c r="P778" s="197">
        <f>O778*H778</f>
        <v>0</v>
      </c>
      <c r="Q778" s="197">
        <v>0</v>
      </c>
      <c r="R778" s="197">
        <f>Q778*H778</f>
        <v>0</v>
      </c>
      <c r="S778" s="197">
        <v>0</v>
      </c>
      <c r="T778" s="198">
        <f>S778*H778</f>
        <v>0</v>
      </c>
      <c r="AR778" s="24" t="s">
        <v>252</v>
      </c>
      <c r="AT778" s="24" t="s">
        <v>143</v>
      </c>
      <c r="AU778" s="24" t="s">
        <v>83</v>
      </c>
      <c r="AY778" s="24" t="s">
        <v>140</v>
      </c>
      <c r="BE778" s="199">
        <f>IF(N778="základní",J778,0)</f>
        <v>0</v>
      </c>
      <c r="BF778" s="199">
        <f>IF(N778="snížená",J778,0)</f>
        <v>0</v>
      </c>
      <c r="BG778" s="199">
        <f>IF(N778="zákl. přenesená",J778,0)</f>
        <v>0</v>
      </c>
      <c r="BH778" s="199">
        <f>IF(N778="sníž. přenesená",J778,0)</f>
        <v>0</v>
      </c>
      <c r="BI778" s="199">
        <f>IF(N778="nulová",J778,0)</f>
        <v>0</v>
      </c>
      <c r="BJ778" s="24" t="s">
        <v>81</v>
      </c>
      <c r="BK778" s="199">
        <f>ROUND(I778*H778,2)</f>
        <v>0</v>
      </c>
      <c r="BL778" s="24" t="s">
        <v>252</v>
      </c>
      <c r="BM778" s="24" t="s">
        <v>1125</v>
      </c>
    </row>
    <row r="779" spans="2:65" s="11" customFormat="1">
      <c r="B779" s="200"/>
      <c r="C779" s="201"/>
      <c r="D779" s="202" t="s">
        <v>156</v>
      </c>
      <c r="E779" s="203" t="s">
        <v>21</v>
      </c>
      <c r="F779" s="204" t="s">
        <v>1126</v>
      </c>
      <c r="G779" s="201"/>
      <c r="H779" s="203" t="s">
        <v>21</v>
      </c>
      <c r="I779" s="205"/>
      <c r="J779" s="201"/>
      <c r="K779" s="201"/>
      <c r="L779" s="206"/>
      <c r="M779" s="207"/>
      <c r="N779" s="208"/>
      <c r="O779" s="208"/>
      <c r="P779" s="208"/>
      <c r="Q779" s="208"/>
      <c r="R779" s="208"/>
      <c r="S779" s="208"/>
      <c r="T779" s="209"/>
      <c r="AT779" s="210" t="s">
        <v>156</v>
      </c>
      <c r="AU779" s="210" t="s">
        <v>83</v>
      </c>
      <c r="AV779" s="11" t="s">
        <v>81</v>
      </c>
      <c r="AW779" s="11" t="s">
        <v>36</v>
      </c>
      <c r="AX779" s="11" t="s">
        <v>73</v>
      </c>
      <c r="AY779" s="210" t="s">
        <v>140</v>
      </c>
    </row>
    <row r="780" spans="2:65" s="12" customFormat="1">
      <c r="B780" s="211"/>
      <c r="C780" s="212"/>
      <c r="D780" s="202" t="s">
        <v>156</v>
      </c>
      <c r="E780" s="213" t="s">
        <v>21</v>
      </c>
      <c r="F780" s="214" t="s">
        <v>1127</v>
      </c>
      <c r="G780" s="212"/>
      <c r="H780" s="215">
        <v>3</v>
      </c>
      <c r="I780" s="216"/>
      <c r="J780" s="212"/>
      <c r="K780" s="212"/>
      <c r="L780" s="217"/>
      <c r="M780" s="218"/>
      <c r="N780" s="219"/>
      <c r="O780" s="219"/>
      <c r="P780" s="219"/>
      <c r="Q780" s="219"/>
      <c r="R780" s="219"/>
      <c r="S780" s="219"/>
      <c r="T780" s="220"/>
      <c r="AT780" s="221" t="s">
        <v>156</v>
      </c>
      <c r="AU780" s="221" t="s">
        <v>83</v>
      </c>
      <c r="AV780" s="12" t="s">
        <v>83</v>
      </c>
      <c r="AW780" s="12" t="s">
        <v>36</v>
      </c>
      <c r="AX780" s="12" t="s">
        <v>73</v>
      </c>
      <c r="AY780" s="221" t="s">
        <v>140</v>
      </c>
    </row>
    <row r="781" spans="2:65" s="14" customFormat="1">
      <c r="B781" s="233"/>
      <c r="C781" s="234"/>
      <c r="D781" s="202" t="s">
        <v>156</v>
      </c>
      <c r="E781" s="235" t="s">
        <v>21</v>
      </c>
      <c r="F781" s="236" t="s">
        <v>164</v>
      </c>
      <c r="G781" s="234"/>
      <c r="H781" s="237">
        <v>3</v>
      </c>
      <c r="I781" s="238"/>
      <c r="J781" s="234"/>
      <c r="K781" s="234"/>
      <c r="L781" s="239"/>
      <c r="M781" s="240"/>
      <c r="N781" s="241"/>
      <c r="O781" s="241"/>
      <c r="P781" s="241"/>
      <c r="Q781" s="241"/>
      <c r="R781" s="241"/>
      <c r="S781" s="241"/>
      <c r="T781" s="242"/>
      <c r="AT781" s="243" t="s">
        <v>156</v>
      </c>
      <c r="AU781" s="243" t="s">
        <v>83</v>
      </c>
      <c r="AV781" s="14" t="s">
        <v>148</v>
      </c>
      <c r="AW781" s="14" t="s">
        <v>36</v>
      </c>
      <c r="AX781" s="14" t="s">
        <v>81</v>
      </c>
      <c r="AY781" s="243" t="s">
        <v>140</v>
      </c>
    </row>
    <row r="782" spans="2:65" s="1" customFormat="1" ht="25.5" customHeight="1">
      <c r="B782" s="41"/>
      <c r="C782" s="244" t="s">
        <v>1128</v>
      </c>
      <c r="D782" s="244" t="s">
        <v>221</v>
      </c>
      <c r="E782" s="245" t="s">
        <v>1129</v>
      </c>
      <c r="F782" s="246" t="s">
        <v>1130</v>
      </c>
      <c r="G782" s="247" t="s">
        <v>215</v>
      </c>
      <c r="H782" s="248">
        <v>3.15</v>
      </c>
      <c r="I782" s="249"/>
      <c r="J782" s="250">
        <f>ROUND(I782*H782,2)</f>
        <v>0</v>
      </c>
      <c r="K782" s="246" t="s">
        <v>21</v>
      </c>
      <c r="L782" s="251"/>
      <c r="M782" s="252" t="s">
        <v>21</v>
      </c>
      <c r="N782" s="253" t="s">
        <v>44</v>
      </c>
      <c r="O782" s="42"/>
      <c r="P782" s="197">
        <f>O782*H782</f>
        <v>0</v>
      </c>
      <c r="Q782" s="197">
        <v>4.0000000000000003E-5</v>
      </c>
      <c r="R782" s="197">
        <f>Q782*H782</f>
        <v>1.26E-4</v>
      </c>
      <c r="S782" s="197">
        <v>0</v>
      </c>
      <c r="T782" s="198">
        <f>S782*H782</f>
        <v>0</v>
      </c>
      <c r="AR782" s="24" t="s">
        <v>331</v>
      </c>
      <c r="AT782" s="24" t="s">
        <v>221</v>
      </c>
      <c r="AU782" s="24" t="s">
        <v>83</v>
      </c>
      <c r="AY782" s="24" t="s">
        <v>140</v>
      </c>
      <c r="BE782" s="199">
        <f>IF(N782="základní",J782,0)</f>
        <v>0</v>
      </c>
      <c r="BF782" s="199">
        <f>IF(N782="snížená",J782,0)</f>
        <v>0</v>
      </c>
      <c r="BG782" s="199">
        <f>IF(N782="zákl. přenesená",J782,0)</f>
        <v>0</v>
      </c>
      <c r="BH782" s="199">
        <f>IF(N782="sníž. přenesená",J782,0)</f>
        <v>0</v>
      </c>
      <c r="BI782" s="199">
        <f>IF(N782="nulová",J782,0)</f>
        <v>0</v>
      </c>
      <c r="BJ782" s="24" t="s">
        <v>81</v>
      </c>
      <c r="BK782" s="199">
        <f>ROUND(I782*H782,2)</f>
        <v>0</v>
      </c>
      <c r="BL782" s="24" t="s">
        <v>252</v>
      </c>
      <c r="BM782" s="24" t="s">
        <v>1131</v>
      </c>
    </row>
    <row r="783" spans="2:65" s="12" customFormat="1">
      <c r="B783" s="211"/>
      <c r="C783" s="212"/>
      <c r="D783" s="202" t="s">
        <v>156</v>
      </c>
      <c r="E783" s="213" t="s">
        <v>21</v>
      </c>
      <c r="F783" s="214" t="s">
        <v>1132</v>
      </c>
      <c r="G783" s="212"/>
      <c r="H783" s="215">
        <v>3.15</v>
      </c>
      <c r="I783" s="216"/>
      <c r="J783" s="212"/>
      <c r="K783" s="212"/>
      <c r="L783" s="217"/>
      <c r="M783" s="218"/>
      <c r="N783" s="219"/>
      <c r="O783" s="219"/>
      <c r="P783" s="219"/>
      <c r="Q783" s="219"/>
      <c r="R783" s="219"/>
      <c r="S783" s="219"/>
      <c r="T783" s="220"/>
      <c r="AT783" s="221" t="s">
        <v>156</v>
      </c>
      <c r="AU783" s="221" t="s">
        <v>83</v>
      </c>
      <c r="AV783" s="12" t="s">
        <v>83</v>
      </c>
      <c r="AW783" s="12" t="s">
        <v>36</v>
      </c>
      <c r="AX783" s="12" t="s">
        <v>73</v>
      </c>
      <c r="AY783" s="221" t="s">
        <v>140</v>
      </c>
    </row>
    <row r="784" spans="2:65" s="14" customFormat="1">
      <c r="B784" s="233"/>
      <c r="C784" s="234"/>
      <c r="D784" s="202" t="s">
        <v>156</v>
      </c>
      <c r="E784" s="235" t="s">
        <v>21</v>
      </c>
      <c r="F784" s="236" t="s">
        <v>164</v>
      </c>
      <c r="G784" s="234"/>
      <c r="H784" s="237">
        <v>3.15</v>
      </c>
      <c r="I784" s="238"/>
      <c r="J784" s="234"/>
      <c r="K784" s="234"/>
      <c r="L784" s="239"/>
      <c r="M784" s="240"/>
      <c r="N784" s="241"/>
      <c r="O784" s="241"/>
      <c r="P784" s="241"/>
      <c r="Q784" s="241"/>
      <c r="R784" s="241"/>
      <c r="S784" s="241"/>
      <c r="T784" s="242"/>
      <c r="AT784" s="243" t="s">
        <v>156</v>
      </c>
      <c r="AU784" s="243" t="s">
        <v>83</v>
      </c>
      <c r="AV784" s="14" t="s">
        <v>148</v>
      </c>
      <c r="AW784" s="14" t="s">
        <v>36</v>
      </c>
      <c r="AX784" s="14" t="s">
        <v>81</v>
      </c>
      <c r="AY784" s="243" t="s">
        <v>140</v>
      </c>
    </row>
    <row r="785" spans="2:65" s="1" customFormat="1" ht="16.5" customHeight="1">
      <c r="B785" s="41"/>
      <c r="C785" s="188" t="s">
        <v>1133</v>
      </c>
      <c r="D785" s="188" t="s">
        <v>143</v>
      </c>
      <c r="E785" s="189" t="s">
        <v>1134</v>
      </c>
      <c r="F785" s="190" t="s">
        <v>1135</v>
      </c>
      <c r="G785" s="191" t="s">
        <v>215</v>
      </c>
      <c r="H785" s="192">
        <v>7.71</v>
      </c>
      <c r="I785" s="193"/>
      <c r="J785" s="194">
        <f>ROUND(I785*H785,2)</f>
        <v>0</v>
      </c>
      <c r="K785" s="190" t="s">
        <v>147</v>
      </c>
      <c r="L785" s="61"/>
      <c r="M785" s="195" t="s">
        <v>21</v>
      </c>
      <c r="N785" s="196" t="s">
        <v>44</v>
      </c>
      <c r="O785" s="42"/>
      <c r="P785" s="197">
        <f>O785*H785</f>
        <v>0</v>
      </c>
      <c r="Q785" s="197">
        <v>0</v>
      </c>
      <c r="R785" s="197">
        <f>Q785*H785</f>
        <v>0</v>
      </c>
      <c r="S785" s="197">
        <v>2.9999999999999997E-4</v>
      </c>
      <c r="T785" s="198">
        <f>S785*H785</f>
        <v>2.313E-3</v>
      </c>
      <c r="AR785" s="24" t="s">
        <v>252</v>
      </c>
      <c r="AT785" s="24" t="s">
        <v>143</v>
      </c>
      <c r="AU785" s="24" t="s">
        <v>83</v>
      </c>
      <c r="AY785" s="24" t="s">
        <v>140</v>
      </c>
      <c r="BE785" s="199">
        <f>IF(N785="základní",J785,0)</f>
        <v>0</v>
      </c>
      <c r="BF785" s="199">
        <f>IF(N785="snížená",J785,0)</f>
        <v>0</v>
      </c>
      <c r="BG785" s="199">
        <f>IF(N785="zákl. přenesená",J785,0)</f>
        <v>0</v>
      </c>
      <c r="BH785" s="199">
        <f>IF(N785="sníž. přenesená",J785,0)</f>
        <v>0</v>
      </c>
      <c r="BI785" s="199">
        <f>IF(N785="nulová",J785,0)</f>
        <v>0</v>
      </c>
      <c r="BJ785" s="24" t="s">
        <v>81</v>
      </c>
      <c r="BK785" s="199">
        <f>ROUND(I785*H785,2)</f>
        <v>0</v>
      </c>
      <c r="BL785" s="24" t="s">
        <v>252</v>
      </c>
      <c r="BM785" s="24" t="s">
        <v>1136</v>
      </c>
    </row>
    <row r="786" spans="2:65" s="11" customFormat="1">
      <c r="B786" s="200"/>
      <c r="C786" s="201"/>
      <c r="D786" s="202" t="s">
        <v>156</v>
      </c>
      <c r="E786" s="203" t="s">
        <v>21</v>
      </c>
      <c r="F786" s="204" t="s">
        <v>161</v>
      </c>
      <c r="G786" s="201"/>
      <c r="H786" s="203" t="s">
        <v>21</v>
      </c>
      <c r="I786" s="205"/>
      <c r="J786" s="201"/>
      <c r="K786" s="201"/>
      <c r="L786" s="206"/>
      <c r="M786" s="207"/>
      <c r="N786" s="208"/>
      <c r="O786" s="208"/>
      <c r="P786" s="208"/>
      <c r="Q786" s="208"/>
      <c r="R786" s="208"/>
      <c r="S786" s="208"/>
      <c r="T786" s="209"/>
      <c r="AT786" s="210" t="s">
        <v>156</v>
      </c>
      <c r="AU786" s="210" t="s">
        <v>83</v>
      </c>
      <c r="AV786" s="11" t="s">
        <v>81</v>
      </c>
      <c r="AW786" s="11" t="s">
        <v>36</v>
      </c>
      <c r="AX786" s="11" t="s">
        <v>73</v>
      </c>
      <c r="AY786" s="210" t="s">
        <v>140</v>
      </c>
    </row>
    <row r="787" spans="2:65" s="12" customFormat="1">
      <c r="B787" s="211"/>
      <c r="C787" s="212"/>
      <c r="D787" s="202" t="s">
        <v>156</v>
      </c>
      <c r="E787" s="213" t="s">
        <v>21</v>
      </c>
      <c r="F787" s="214" t="s">
        <v>1137</v>
      </c>
      <c r="G787" s="212"/>
      <c r="H787" s="215">
        <v>7.71</v>
      </c>
      <c r="I787" s="216"/>
      <c r="J787" s="212"/>
      <c r="K787" s="212"/>
      <c r="L787" s="217"/>
      <c r="M787" s="218"/>
      <c r="N787" s="219"/>
      <c r="O787" s="219"/>
      <c r="P787" s="219"/>
      <c r="Q787" s="219"/>
      <c r="R787" s="219"/>
      <c r="S787" s="219"/>
      <c r="T787" s="220"/>
      <c r="AT787" s="221" t="s">
        <v>156</v>
      </c>
      <c r="AU787" s="221" t="s">
        <v>83</v>
      </c>
      <c r="AV787" s="12" t="s">
        <v>83</v>
      </c>
      <c r="AW787" s="12" t="s">
        <v>36</v>
      </c>
      <c r="AX787" s="12" t="s">
        <v>73</v>
      </c>
      <c r="AY787" s="221" t="s">
        <v>140</v>
      </c>
    </row>
    <row r="788" spans="2:65" s="14" customFormat="1">
      <c r="B788" s="233"/>
      <c r="C788" s="234"/>
      <c r="D788" s="202" t="s">
        <v>156</v>
      </c>
      <c r="E788" s="235" t="s">
        <v>21</v>
      </c>
      <c r="F788" s="236" t="s">
        <v>164</v>
      </c>
      <c r="G788" s="234"/>
      <c r="H788" s="237">
        <v>7.71</v>
      </c>
      <c r="I788" s="238"/>
      <c r="J788" s="234"/>
      <c r="K788" s="234"/>
      <c r="L788" s="239"/>
      <c r="M788" s="240"/>
      <c r="N788" s="241"/>
      <c r="O788" s="241"/>
      <c r="P788" s="241"/>
      <c r="Q788" s="241"/>
      <c r="R788" s="241"/>
      <c r="S788" s="241"/>
      <c r="T788" s="242"/>
      <c r="AT788" s="243" t="s">
        <v>156</v>
      </c>
      <c r="AU788" s="243" t="s">
        <v>83</v>
      </c>
      <c r="AV788" s="14" t="s">
        <v>148</v>
      </c>
      <c r="AW788" s="14" t="s">
        <v>36</v>
      </c>
      <c r="AX788" s="14" t="s">
        <v>81</v>
      </c>
      <c r="AY788" s="243" t="s">
        <v>140</v>
      </c>
    </row>
    <row r="789" spans="2:65" s="1" customFormat="1" ht="16.5" customHeight="1">
      <c r="B789" s="41"/>
      <c r="C789" s="188" t="s">
        <v>1138</v>
      </c>
      <c r="D789" s="188" t="s">
        <v>143</v>
      </c>
      <c r="E789" s="189" t="s">
        <v>1139</v>
      </c>
      <c r="F789" s="190" t="s">
        <v>1140</v>
      </c>
      <c r="G789" s="191" t="s">
        <v>215</v>
      </c>
      <c r="H789" s="192">
        <v>30.4</v>
      </c>
      <c r="I789" s="193"/>
      <c r="J789" s="194">
        <f>ROUND(I789*H789,2)</f>
        <v>0</v>
      </c>
      <c r="K789" s="190" t="s">
        <v>147</v>
      </c>
      <c r="L789" s="61"/>
      <c r="M789" s="195" t="s">
        <v>21</v>
      </c>
      <c r="N789" s="196" t="s">
        <v>44</v>
      </c>
      <c r="O789" s="42"/>
      <c r="P789" s="197">
        <f>O789*H789</f>
        <v>0</v>
      </c>
      <c r="Q789" s="197">
        <v>0</v>
      </c>
      <c r="R789" s="197">
        <f>Q789*H789</f>
        <v>0</v>
      </c>
      <c r="S789" s="197">
        <v>0</v>
      </c>
      <c r="T789" s="198">
        <f>S789*H789</f>
        <v>0</v>
      </c>
      <c r="AR789" s="24" t="s">
        <v>252</v>
      </c>
      <c r="AT789" s="24" t="s">
        <v>143</v>
      </c>
      <c r="AU789" s="24" t="s">
        <v>83</v>
      </c>
      <c r="AY789" s="24" t="s">
        <v>140</v>
      </c>
      <c r="BE789" s="199">
        <f>IF(N789="základní",J789,0)</f>
        <v>0</v>
      </c>
      <c r="BF789" s="199">
        <f>IF(N789="snížená",J789,0)</f>
        <v>0</v>
      </c>
      <c r="BG789" s="199">
        <f>IF(N789="zákl. přenesená",J789,0)</f>
        <v>0</v>
      </c>
      <c r="BH789" s="199">
        <f>IF(N789="sníž. přenesená",J789,0)</f>
        <v>0</v>
      </c>
      <c r="BI789" s="199">
        <f>IF(N789="nulová",J789,0)</f>
        <v>0</v>
      </c>
      <c r="BJ789" s="24" t="s">
        <v>81</v>
      </c>
      <c r="BK789" s="199">
        <f>ROUND(I789*H789,2)</f>
        <v>0</v>
      </c>
      <c r="BL789" s="24" t="s">
        <v>252</v>
      </c>
      <c r="BM789" s="24" t="s">
        <v>1141</v>
      </c>
    </row>
    <row r="790" spans="2:65" s="11" customFormat="1">
      <c r="B790" s="200"/>
      <c r="C790" s="201"/>
      <c r="D790" s="202" t="s">
        <v>156</v>
      </c>
      <c r="E790" s="203" t="s">
        <v>21</v>
      </c>
      <c r="F790" s="204" t="s">
        <v>157</v>
      </c>
      <c r="G790" s="201"/>
      <c r="H790" s="203" t="s">
        <v>21</v>
      </c>
      <c r="I790" s="205"/>
      <c r="J790" s="201"/>
      <c r="K790" s="201"/>
      <c r="L790" s="206"/>
      <c r="M790" s="207"/>
      <c r="N790" s="208"/>
      <c r="O790" s="208"/>
      <c r="P790" s="208"/>
      <c r="Q790" s="208"/>
      <c r="R790" s="208"/>
      <c r="S790" s="208"/>
      <c r="T790" s="209"/>
      <c r="AT790" s="210" t="s">
        <v>156</v>
      </c>
      <c r="AU790" s="210" t="s">
        <v>83</v>
      </c>
      <c r="AV790" s="11" t="s">
        <v>81</v>
      </c>
      <c r="AW790" s="11" t="s">
        <v>36</v>
      </c>
      <c r="AX790" s="11" t="s">
        <v>73</v>
      </c>
      <c r="AY790" s="210" t="s">
        <v>140</v>
      </c>
    </row>
    <row r="791" spans="2:65" s="12" customFormat="1">
      <c r="B791" s="211"/>
      <c r="C791" s="212"/>
      <c r="D791" s="202" t="s">
        <v>156</v>
      </c>
      <c r="E791" s="213" t="s">
        <v>21</v>
      </c>
      <c r="F791" s="214" t="s">
        <v>1142</v>
      </c>
      <c r="G791" s="212"/>
      <c r="H791" s="215">
        <v>11.4</v>
      </c>
      <c r="I791" s="216"/>
      <c r="J791" s="212"/>
      <c r="K791" s="212"/>
      <c r="L791" s="217"/>
      <c r="M791" s="218"/>
      <c r="N791" s="219"/>
      <c r="O791" s="219"/>
      <c r="P791" s="219"/>
      <c r="Q791" s="219"/>
      <c r="R791" s="219"/>
      <c r="S791" s="219"/>
      <c r="T791" s="220"/>
      <c r="AT791" s="221" t="s">
        <v>156</v>
      </c>
      <c r="AU791" s="221" t="s">
        <v>83</v>
      </c>
      <c r="AV791" s="12" t="s">
        <v>83</v>
      </c>
      <c r="AW791" s="12" t="s">
        <v>36</v>
      </c>
      <c r="AX791" s="12" t="s">
        <v>73</v>
      </c>
      <c r="AY791" s="221" t="s">
        <v>140</v>
      </c>
    </row>
    <row r="792" spans="2:65" s="12" customFormat="1">
      <c r="B792" s="211"/>
      <c r="C792" s="212"/>
      <c r="D792" s="202" t="s">
        <v>156</v>
      </c>
      <c r="E792" s="213" t="s">
        <v>21</v>
      </c>
      <c r="F792" s="214" t="s">
        <v>1143</v>
      </c>
      <c r="G792" s="212"/>
      <c r="H792" s="215">
        <v>3.8</v>
      </c>
      <c r="I792" s="216"/>
      <c r="J792" s="212"/>
      <c r="K792" s="212"/>
      <c r="L792" s="217"/>
      <c r="M792" s="218"/>
      <c r="N792" s="219"/>
      <c r="O792" s="219"/>
      <c r="P792" s="219"/>
      <c r="Q792" s="219"/>
      <c r="R792" s="219"/>
      <c r="S792" s="219"/>
      <c r="T792" s="220"/>
      <c r="AT792" s="221" t="s">
        <v>156</v>
      </c>
      <c r="AU792" s="221" t="s">
        <v>83</v>
      </c>
      <c r="AV792" s="12" t="s">
        <v>83</v>
      </c>
      <c r="AW792" s="12" t="s">
        <v>36</v>
      </c>
      <c r="AX792" s="12" t="s">
        <v>73</v>
      </c>
      <c r="AY792" s="221" t="s">
        <v>140</v>
      </c>
    </row>
    <row r="793" spans="2:65" s="11" customFormat="1">
      <c r="B793" s="200"/>
      <c r="C793" s="201"/>
      <c r="D793" s="202" t="s">
        <v>156</v>
      </c>
      <c r="E793" s="203" t="s">
        <v>21</v>
      </c>
      <c r="F793" s="204" t="s">
        <v>161</v>
      </c>
      <c r="G793" s="201"/>
      <c r="H793" s="203" t="s">
        <v>21</v>
      </c>
      <c r="I793" s="205"/>
      <c r="J793" s="201"/>
      <c r="K793" s="201"/>
      <c r="L793" s="206"/>
      <c r="M793" s="207"/>
      <c r="N793" s="208"/>
      <c r="O793" s="208"/>
      <c r="P793" s="208"/>
      <c r="Q793" s="208"/>
      <c r="R793" s="208"/>
      <c r="S793" s="208"/>
      <c r="T793" s="209"/>
      <c r="AT793" s="210" t="s">
        <v>156</v>
      </c>
      <c r="AU793" s="210" t="s">
        <v>83</v>
      </c>
      <c r="AV793" s="11" t="s">
        <v>81</v>
      </c>
      <c r="AW793" s="11" t="s">
        <v>36</v>
      </c>
      <c r="AX793" s="11" t="s">
        <v>73</v>
      </c>
      <c r="AY793" s="210" t="s">
        <v>140</v>
      </c>
    </row>
    <row r="794" spans="2:65" s="12" customFormat="1">
      <c r="B794" s="211"/>
      <c r="C794" s="212"/>
      <c r="D794" s="202" t="s">
        <v>156</v>
      </c>
      <c r="E794" s="213" t="s">
        <v>21</v>
      </c>
      <c r="F794" s="214" t="s">
        <v>1142</v>
      </c>
      <c r="G794" s="212"/>
      <c r="H794" s="215">
        <v>11.4</v>
      </c>
      <c r="I794" s="216"/>
      <c r="J794" s="212"/>
      <c r="K794" s="212"/>
      <c r="L794" s="217"/>
      <c r="M794" s="218"/>
      <c r="N794" s="219"/>
      <c r="O794" s="219"/>
      <c r="P794" s="219"/>
      <c r="Q794" s="219"/>
      <c r="R794" s="219"/>
      <c r="S794" s="219"/>
      <c r="T794" s="220"/>
      <c r="AT794" s="221" t="s">
        <v>156</v>
      </c>
      <c r="AU794" s="221" t="s">
        <v>83</v>
      </c>
      <c r="AV794" s="12" t="s">
        <v>83</v>
      </c>
      <c r="AW794" s="12" t="s">
        <v>36</v>
      </c>
      <c r="AX794" s="12" t="s">
        <v>73</v>
      </c>
      <c r="AY794" s="221" t="s">
        <v>140</v>
      </c>
    </row>
    <row r="795" spans="2:65" s="12" customFormat="1">
      <c r="B795" s="211"/>
      <c r="C795" s="212"/>
      <c r="D795" s="202" t="s">
        <v>156</v>
      </c>
      <c r="E795" s="213" t="s">
        <v>21</v>
      </c>
      <c r="F795" s="214" t="s">
        <v>1143</v>
      </c>
      <c r="G795" s="212"/>
      <c r="H795" s="215">
        <v>3.8</v>
      </c>
      <c r="I795" s="216"/>
      <c r="J795" s="212"/>
      <c r="K795" s="212"/>
      <c r="L795" s="217"/>
      <c r="M795" s="218"/>
      <c r="N795" s="219"/>
      <c r="O795" s="219"/>
      <c r="P795" s="219"/>
      <c r="Q795" s="219"/>
      <c r="R795" s="219"/>
      <c r="S795" s="219"/>
      <c r="T795" s="220"/>
      <c r="AT795" s="221" t="s">
        <v>156</v>
      </c>
      <c r="AU795" s="221" t="s">
        <v>83</v>
      </c>
      <c r="AV795" s="12" t="s">
        <v>83</v>
      </c>
      <c r="AW795" s="12" t="s">
        <v>36</v>
      </c>
      <c r="AX795" s="12" t="s">
        <v>73</v>
      </c>
      <c r="AY795" s="221" t="s">
        <v>140</v>
      </c>
    </row>
    <row r="796" spans="2:65" s="14" customFormat="1">
      <c r="B796" s="233"/>
      <c r="C796" s="234"/>
      <c r="D796" s="202" t="s">
        <v>156</v>
      </c>
      <c r="E796" s="235" t="s">
        <v>21</v>
      </c>
      <c r="F796" s="236" t="s">
        <v>164</v>
      </c>
      <c r="G796" s="234"/>
      <c r="H796" s="237">
        <v>30.4</v>
      </c>
      <c r="I796" s="238"/>
      <c r="J796" s="234"/>
      <c r="K796" s="234"/>
      <c r="L796" s="239"/>
      <c r="M796" s="240"/>
      <c r="N796" s="241"/>
      <c r="O796" s="241"/>
      <c r="P796" s="241"/>
      <c r="Q796" s="241"/>
      <c r="R796" s="241"/>
      <c r="S796" s="241"/>
      <c r="T796" s="242"/>
      <c r="AT796" s="243" t="s">
        <v>156</v>
      </c>
      <c r="AU796" s="243" t="s">
        <v>83</v>
      </c>
      <c r="AV796" s="14" t="s">
        <v>148</v>
      </c>
      <c r="AW796" s="14" t="s">
        <v>36</v>
      </c>
      <c r="AX796" s="14" t="s">
        <v>81</v>
      </c>
      <c r="AY796" s="243" t="s">
        <v>140</v>
      </c>
    </row>
    <row r="797" spans="2:65" s="1" customFormat="1" ht="25.5" customHeight="1">
      <c r="B797" s="41"/>
      <c r="C797" s="244" t="s">
        <v>1144</v>
      </c>
      <c r="D797" s="244" t="s">
        <v>221</v>
      </c>
      <c r="E797" s="245" t="s">
        <v>1145</v>
      </c>
      <c r="F797" s="246" t="s">
        <v>1146</v>
      </c>
      <c r="G797" s="247" t="s">
        <v>215</v>
      </c>
      <c r="H797" s="248">
        <v>31.92</v>
      </c>
      <c r="I797" s="249"/>
      <c r="J797" s="250">
        <f>ROUND(I797*H797,2)</f>
        <v>0</v>
      </c>
      <c r="K797" s="246" t="s">
        <v>21</v>
      </c>
      <c r="L797" s="251"/>
      <c r="M797" s="252" t="s">
        <v>21</v>
      </c>
      <c r="N797" s="253" t="s">
        <v>44</v>
      </c>
      <c r="O797" s="42"/>
      <c r="P797" s="197">
        <f>O797*H797</f>
        <v>0</v>
      </c>
      <c r="Q797" s="197">
        <v>4.0000000000000003E-5</v>
      </c>
      <c r="R797" s="197">
        <f>Q797*H797</f>
        <v>1.2768000000000002E-3</v>
      </c>
      <c r="S797" s="197">
        <v>0</v>
      </c>
      <c r="T797" s="198">
        <f>S797*H797</f>
        <v>0</v>
      </c>
      <c r="AR797" s="24" t="s">
        <v>331</v>
      </c>
      <c r="AT797" s="24" t="s">
        <v>221</v>
      </c>
      <c r="AU797" s="24" t="s">
        <v>83</v>
      </c>
      <c r="AY797" s="24" t="s">
        <v>140</v>
      </c>
      <c r="BE797" s="199">
        <f>IF(N797="základní",J797,0)</f>
        <v>0</v>
      </c>
      <c r="BF797" s="199">
        <f>IF(N797="snížená",J797,0)</f>
        <v>0</v>
      </c>
      <c r="BG797" s="199">
        <f>IF(N797="zákl. přenesená",J797,0)</f>
        <v>0</v>
      </c>
      <c r="BH797" s="199">
        <f>IF(N797="sníž. přenesená",J797,0)</f>
        <v>0</v>
      </c>
      <c r="BI797" s="199">
        <f>IF(N797="nulová",J797,0)</f>
        <v>0</v>
      </c>
      <c r="BJ797" s="24" t="s">
        <v>81</v>
      </c>
      <c r="BK797" s="199">
        <f>ROUND(I797*H797,2)</f>
        <v>0</v>
      </c>
      <c r="BL797" s="24" t="s">
        <v>252</v>
      </c>
      <c r="BM797" s="24" t="s">
        <v>1147</v>
      </c>
    </row>
    <row r="798" spans="2:65" s="12" customFormat="1">
      <c r="B798" s="211"/>
      <c r="C798" s="212"/>
      <c r="D798" s="202" t="s">
        <v>156</v>
      </c>
      <c r="E798" s="213" t="s">
        <v>21</v>
      </c>
      <c r="F798" s="214" t="s">
        <v>1148</v>
      </c>
      <c r="G798" s="212"/>
      <c r="H798" s="215">
        <v>31.92</v>
      </c>
      <c r="I798" s="216"/>
      <c r="J798" s="212"/>
      <c r="K798" s="212"/>
      <c r="L798" s="217"/>
      <c r="M798" s="218"/>
      <c r="N798" s="219"/>
      <c r="O798" s="219"/>
      <c r="P798" s="219"/>
      <c r="Q798" s="219"/>
      <c r="R798" s="219"/>
      <c r="S798" s="219"/>
      <c r="T798" s="220"/>
      <c r="AT798" s="221" t="s">
        <v>156</v>
      </c>
      <c r="AU798" s="221" t="s">
        <v>83</v>
      </c>
      <c r="AV798" s="12" t="s">
        <v>83</v>
      </c>
      <c r="AW798" s="12" t="s">
        <v>36</v>
      </c>
      <c r="AX798" s="12" t="s">
        <v>73</v>
      </c>
      <c r="AY798" s="221" t="s">
        <v>140</v>
      </c>
    </row>
    <row r="799" spans="2:65" s="14" customFormat="1">
      <c r="B799" s="233"/>
      <c r="C799" s="234"/>
      <c r="D799" s="202" t="s">
        <v>156</v>
      </c>
      <c r="E799" s="235" t="s">
        <v>21</v>
      </c>
      <c r="F799" s="236" t="s">
        <v>164</v>
      </c>
      <c r="G799" s="234"/>
      <c r="H799" s="237">
        <v>31.92</v>
      </c>
      <c r="I799" s="238"/>
      <c r="J799" s="234"/>
      <c r="K799" s="234"/>
      <c r="L799" s="239"/>
      <c r="M799" s="240"/>
      <c r="N799" s="241"/>
      <c r="O799" s="241"/>
      <c r="P799" s="241"/>
      <c r="Q799" s="241"/>
      <c r="R799" s="241"/>
      <c r="S799" s="241"/>
      <c r="T799" s="242"/>
      <c r="AT799" s="243" t="s">
        <v>156</v>
      </c>
      <c r="AU799" s="243" t="s">
        <v>83</v>
      </c>
      <c r="AV799" s="14" t="s">
        <v>148</v>
      </c>
      <c r="AW799" s="14" t="s">
        <v>36</v>
      </c>
      <c r="AX799" s="14" t="s">
        <v>81</v>
      </c>
      <c r="AY799" s="243" t="s">
        <v>140</v>
      </c>
    </row>
    <row r="800" spans="2:65" s="1" customFormat="1" ht="38.25" customHeight="1">
      <c r="B800" s="41"/>
      <c r="C800" s="188" t="s">
        <v>1149</v>
      </c>
      <c r="D800" s="188" t="s">
        <v>143</v>
      </c>
      <c r="E800" s="189" t="s">
        <v>1150</v>
      </c>
      <c r="F800" s="190" t="s">
        <v>1151</v>
      </c>
      <c r="G800" s="191" t="s">
        <v>300</v>
      </c>
      <c r="H800" s="192">
        <v>1.2490000000000001</v>
      </c>
      <c r="I800" s="193"/>
      <c r="J800" s="194">
        <f>ROUND(I800*H800,2)</f>
        <v>0</v>
      </c>
      <c r="K800" s="190" t="s">
        <v>147</v>
      </c>
      <c r="L800" s="61"/>
      <c r="M800" s="195" t="s">
        <v>21</v>
      </c>
      <c r="N800" s="196" t="s">
        <v>44</v>
      </c>
      <c r="O800" s="42"/>
      <c r="P800" s="197">
        <f>O800*H800</f>
        <v>0</v>
      </c>
      <c r="Q800" s="197">
        <v>0</v>
      </c>
      <c r="R800" s="197">
        <f>Q800*H800</f>
        <v>0</v>
      </c>
      <c r="S800" s="197">
        <v>0</v>
      </c>
      <c r="T800" s="198">
        <f>S800*H800</f>
        <v>0</v>
      </c>
      <c r="AR800" s="24" t="s">
        <v>252</v>
      </c>
      <c r="AT800" s="24" t="s">
        <v>143</v>
      </c>
      <c r="AU800" s="24" t="s">
        <v>83</v>
      </c>
      <c r="AY800" s="24" t="s">
        <v>140</v>
      </c>
      <c r="BE800" s="199">
        <f>IF(N800="základní",J800,0)</f>
        <v>0</v>
      </c>
      <c r="BF800" s="199">
        <f>IF(N800="snížená",J800,0)</f>
        <v>0</v>
      </c>
      <c r="BG800" s="199">
        <f>IF(N800="zákl. přenesená",J800,0)</f>
        <v>0</v>
      </c>
      <c r="BH800" s="199">
        <f>IF(N800="sníž. přenesená",J800,0)</f>
        <v>0</v>
      </c>
      <c r="BI800" s="199">
        <f>IF(N800="nulová",J800,0)</f>
        <v>0</v>
      </c>
      <c r="BJ800" s="24" t="s">
        <v>81</v>
      </c>
      <c r="BK800" s="199">
        <f>ROUND(I800*H800,2)</f>
        <v>0</v>
      </c>
      <c r="BL800" s="24" t="s">
        <v>252</v>
      </c>
      <c r="BM800" s="24" t="s">
        <v>1152</v>
      </c>
    </row>
    <row r="801" spans="2:65" s="10" customFormat="1" ht="29.85" customHeight="1">
      <c r="B801" s="172"/>
      <c r="C801" s="173"/>
      <c r="D801" s="174" t="s">
        <v>72</v>
      </c>
      <c r="E801" s="186" t="s">
        <v>1153</v>
      </c>
      <c r="F801" s="186" t="s">
        <v>1154</v>
      </c>
      <c r="G801" s="173"/>
      <c r="H801" s="173"/>
      <c r="I801" s="176"/>
      <c r="J801" s="187">
        <f>BK801</f>
        <v>0</v>
      </c>
      <c r="K801" s="173"/>
      <c r="L801" s="178"/>
      <c r="M801" s="179"/>
      <c r="N801" s="180"/>
      <c r="O801" s="180"/>
      <c r="P801" s="181">
        <f>SUM(P802:P821)</f>
        <v>0</v>
      </c>
      <c r="Q801" s="180"/>
      <c r="R801" s="181">
        <f>SUM(R802:R821)</f>
        <v>0.12503570000000003</v>
      </c>
      <c r="S801" s="180"/>
      <c r="T801" s="182">
        <f>SUM(T802:T821)</f>
        <v>0</v>
      </c>
      <c r="AR801" s="183" t="s">
        <v>83</v>
      </c>
      <c r="AT801" s="184" t="s">
        <v>72</v>
      </c>
      <c r="AU801" s="184" t="s">
        <v>81</v>
      </c>
      <c r="AY801" s="183" t="s">
        <v>140</v>
      </c>
      <c r="BK801" s="185">
        <f>SUM(BK802:BK821)</f>
        <v>0</v>
      </c>
    </row>
    <row r="802" spans="2:65" s="1" customFormat="1" ht="25.5" customHeight="1">
      <c r="B802" s="41"/>
      <c r="C802" s="188" t="s">
        <v>1155</v>
      </c>
      <c r="D802" s="188" t="s">
        <v>143</v>
      </c>
      <c r="E802" s="189" t="s">
        <v>1156</v>
      </c>
      <c r="F802" s="190" t="s">
        <v>1157</v>
      </c>
      <c r="G802" s="191" t="s">
        <v>154</v>
      </c>
      <c r="H802" s="192">
        <v>7.3049999999999997</v>
      </c>
      <c r="I802" s="193"/>
      <c r="J802" s="194">
        <f>ROUND(I802*H802,2)</f>
        <v>0</v>
      </c>
      <c r="K802" s="190" t="s">
        <v>147</v>
      </c>
      <c r="L802" s="61"/>
      <c r="M802" s="195" t="s">
        <v>21</v>
      </c>
      <c r="N802" s="196" t="s">
        <v>44</v>
      </c>
      <c r="O802" s="42"/>
      <c r="P802" s="197">
        <f>O802*H802</f>
        <v>0</v>
      </c>
      <c r="Q802" s="197">
        <v>3.2000000000000002E-3</v>
      </c>
      <c r="R802" s="197">
        <f>Q802*H802</f>
        <v>2.3376000000000001E-2</v>
      </c>
      <c r="S802" s="197">
        <v>0</v>
      </c>
      <c r="T802" s="198">
        <f>S802*H802</f>
        <v>0</v>
      </c>
      <c r="AR802" s="24" t="s">
        <v>252</v>
      </c>
      <c r="AT802" s="24" t="s">
        <v>143</v>
      </c>
      <c r="AU802" s="24" t="s">
        <v>83</v>
      </c>
      <c r="AY802" s="24" t="s">
        <v>140</v>
      </c>
      <c r="BE802" s="199">
        <f>IF(N802="základní",J802,0)</f>
        <v>0</v>
      </c>
      <c r="BF802" s="199">
        <f>IF(N802="snížená",J802,0)</f>
        <v>0</v>
      </c>
      <c r="BG802" s="199">
        <f>IF(N802="zákl. přenesená",J802,0)</f>
        <v>0</v>
      </c>
      <c r="BH802" s="199">
        <f>IF(N802="sníž. přenesená",J802,0)</f>
        <v>0</v>
      </c>
      <c r="BI802" s="199">
        <f>IF(N802="nulová",J802,0)</f>
        <v>0</v>
      </c>
      <c r="BJ802" s="24" t="s">
        <v>81</v>
      </c>
      <c r="BK802" s="199">
        <f>ROUND(I802*H802,2)</f>
        <v>0</v>
      </c>
      <c r="BL802" s="24" t="s">
        <v>252</v>
      </c>
      <c r="BM802" s="24" t="s">
        <v>1158</v>
      </c>
    </row>
    <row r="803" spans="2:65" s="11" customFormat="1">
      <c r="B803" s="200"/>
      <c r="C803" s="201"/>
      <c r="D803" s="202" t="s">
        <v>156</v>
      </c>
      <c r="E803" s="203" t="s">
        <v>21</v>
      </c>
      <c r="F803" s="204" t="s">
        <v>157</v>
      </c>
      <c r="G803" s="201"/>
      <c r="H803" s="203" t="s">
        <v>21</v>
      </c>
      <c r="I803" s="205"/>
      <c r="J803" s="201"/>
      <c r="K803" s="201"/>
      <c r="L803" s="206"/>
      <c r="M803" s="207"/>
      <c r="N803" s="208"/>
      <c r="O803" s="208"/>
      <c r="P803" s="208"/>
      <c r="Q803" s="208"/>
      <c r="R803" s="208"/>
      <c r="S803" s="208"/>
      <c r="T803" s="209"/>
      <c r="AT803" s="210" t="s">
        <v>156</v>
      </c>
      <c r="AU803" s="210" t="s">
        <v>83</v>
      </c>
      <c r="AV803" s="11" t="s">
        <v>81</v>
      </c>
      <c r="AW803" s="11" t="s">
        <v>36</v>
      </c>
      <c r="AX803" s="11" t="s">
        <v>73</v>
      </c>
      <c r="AY803" s="210" t="s">
        <v>140</v>
      </c>
    </row>
    <row r="804" spans="2:65" s="12" customFormat="1">
      <c r="B804" s="211"/>
      <c r="C804" s="212"/>
      <c r="D804" s="202" t="s">
        <v>156</v>
      </c>
      <c r="E804" s="213" t="s">
        <v>21</v>
      </c>
      <c r="F804" s="214" t="s">
        <v>188</v>
      </c>
      <c r="G804" s="212"/>
      <c r="H804" s="215">
        <v>2.1</v>
      </c>
      <c r="I804" s="216"/>
      <c r="J804" s="212"/>
      <c r="K804" s="212"/>
      <c r="L804" s="217"/>
      <c r="M804" s="218"/>
      <c r="N804" s="219"/>
      <c r="O804" s="219"/>
      <c r="P804" s="219"/>
      <c r="Q804" s="219"/>
      <c r="R804" s="219"/>
      <c r="S804" s="219"/>
      <c r="T804" s="220"/>
      <c r="AT804" s="221" t="s">
        <v>156</v>
      </c>
      <c r="AU804" s="221" t="s">
        <v>83</v>
      </c>
      <c r="AV804" s="12" t="s">
        <v>83</v>
      </c>
      <c r="AW804" s="12" t="s">
        <v>36</v>
      </c>
      <c r="AX804" s="12" t="s">
        <v>73</v>
      </c>
      <c r="AY804" s="221" t="s">
        <v>140</v>
      </c>
    </row>
    <row r="805" spans="2:65" s="12" customFormat="1">
      <c r="B805" s="211"/>
      <c r="C805" s="212"/>
      <c r="D805" s="202" t="s">
        <v>156</v>
      </c>
      <c r="E805" s="213" t="s">
        <v>21</v>
      </c>
      <c r="F805" s="214" t="s">
        <v>189</v>
      </c>
      <c r="G805" s="212"/>
      <c r="H805" s="215">
        <v>1.59</v>
      </c>
      <c r="I805" s="216"/>
      <c r="J805" s="212"/>
      <c r="K805" s="212"/>
      <c r="L805" s="217"/>
      <c r="M805" s="218"/>
      <c r="N805" s="219"/>
      <c r="O805" s="219"/>
      <c r="P805" s="219"/>
      <c r="Q805" s="219"/>
      <c r="R805" s="219"/>
      <c r="S805" s="219"/>
      <c r="T805" s="220"/>
      <c r="AT805" s="221" t="s">
        <v>156</v>
      </c>
      <c r="AU805" s="221" t="s">
        <v>83</v>
      </c>
      <c r="AV805" s="12" t="s">
        <v>83</v>
      </c>
      <c r="AW805" s="12" t="s">
        <v>36</v>
      </c>
      <c r="AX805" s="12" t="s">
        <v>73</v>
      </c>
      <c r="AY805" s="221" t="s">
        <v>140</v>
      </c>
    </row>
    <row r="806" spans="2:65" s="11" customFormat="1">
      <c r="B806" s="200"/>
      <c r="C806" s="201"/>
      <c r="D806" s="202" t="s">
        <v>156</v>
      </c>
      <c r="E806" s="203" t="s">
        <v>21</v>
      </c>
      <c r="F806" s="204" t="s">
        <v>161</v>
      </c>
      <c r="G806" s="201"/>
      <c r="H806" s="203" t="s">
        <v>21</v>
      </c>
      <c r="I806" s="205"/>
      <c r="J806" s="201"/>
      <c r="K806" s="201"/>
      <c r="L806" s="206"/>
      <c r="M806" s="207"/>
      <c r="N806" s="208"/>
      <c r="O806" s="208"/>
      <c r="P806" s="208"/>
      <c r="Q806" s="208"/>
      <c r="R806" s="208"/>
      <c r="S806" s="208"/>
      <c r="T806" s="209"/>
      <c r="AT806" s="210" t="s">
        <v>156</v>
      </c>
      <c r="AU806" s="210" t="s">
        <v>83</v>
      </c>
      <c r="AV806" s="11" t="s">
        <v>81</v>
      </c>
      <c r="AW806" s="11" t="s">
        <v>36</v>
      </c>
      <c r="AX806" s="11" t="s">
        <v>73</v>
      </c>
      <c r="AY806" s="210" t="s">
        <v>140</v>
      </c>
    </row>
    <row r="807" spans="2:65" s="12" customFormat="1">
      <c r="B807" s="211"/>
      <c r="C807" s="212"/>
      <c r="D807" s="202" t="s">
        <v>156</v>
      </c>
      <c r="E807" s="213" t="s">
        <v>21</v>
      </c>
      <c r="F807" s="214" t="s">
        <v>188</v>
      </c>
      <c r="G807" s="212"/>
      <c r="H807" s="215">
        <v>2.1</v>
      </c>
      <c r="I807" s="216"/>
      <c r="J807" s="212"/>
      <c r="K807" s="212"/>
      <c r="L807" s="217"/>
      <c r="M807" s="218"/>
      <c r="N807" s="219"/>
      <c r="O807" s="219"/>
      <c r="P807" s="219"/>
      <c r="Q807" s="219"/>
      <c r="R807" s="219"/>
      <c r="S807" s="219"/>
      <c r="T807" s="220"/>
      <c r="AT807" s="221" t="s">
        <v>156</v>
      </c>
      <c r="AU807" s="221" t="s">
        <v>83</v>
      </c>
      <c r="AV807" s="12" t="s">
        <v>83</v>
      </c>
      <c r="AW807" s="12" t="s">
        <v>36</v>
      </c>
      <c r="AX807" s="12" t="s">
        <v>73</v>
      </c>
      <c r="AY807" s="221" t="s">
        <v>140</v>
      </c>
    </row>
    <row r="808" spans="2:65" s="12" customFormat="1">
      <c r="B808" s="211"/>
      <c r="C808" s="212"/>
      <c r="D808" s="202" t="s">
        <v>156</v>
      </c>
      <c r="E808" s="213" t="s">
        <v>21</v>
      </c>
      <c r="F808" s="214" t="s">
        <v>1159</v>
      </c>
      <c r="G808" s="212"/>
      <c r="H808" s="215">
        <v>1.5149999999999999</v>
      </c>
      <c r="I808" s="216"/>
      <c r="J808" s="212"/>
      <c r="K808" s="212"/>
      <c r="L808" s="217"/>
      <c r="M808" s="218"/>
      <c r="N808" s="219"/>
      <c r="O808" s="219"/>
      <c r="P808" s="219"/>
      <c r="Q808" s="219"/>
      <c r="R808" s="219"/>
      <c r="S808" s="219"/>
      <c r="T808" s="220"/>
      <c r="AT808" s="221" t="s">
        <v>156</v>
      </c>
      <c r="AU808" s="221" t="s">
        <v>83</v>
      </c>
      <c r="AV808" s="12" t="s">
        <v>83</v>
      </c>
      <c r="AW808" s="12" t="s">
        <v>36</v>
      </c>
      <c r="AX808" s="12" t="s">
        <v>73</v>
      </c>
      <c r="AY808" s="221" t="s">
        <v>140</v>
      </c>
    </row>
    <row r="809" spans="2:65" s="14" customFormat="1">
      <c r="B809" s="233"/>
      <c r="C809" s="234"/>
      <c r="D809" s="202" t="s">
        <v>156</v>
      </c>
      <c r="E809" s="235" t="s">
        <v>21</v>
      </c>
      <c r="F809" s="236" t="s">
        <v>164</v>
      </c>
      <c r="G809" s="234"/>
      <c r="H809" s="237">
        <v>7.3049999999999997</v>
      </c>
      <c r="I809" s="238"/>
      <c r="J809" s="234"/>
      <c r="K809" s="234"/>
      <c r="L809" s="239"/>
      <c r="M809" s="240"/>
      <c r="N809" s="241"/>
      <c r="O809" s="241"/>
      <c r="P809" s="241"/>
      <c r="Q809" s="241"/>
      <c r="R809" s="241"/>
      <c r="S809" s="241"/>
      <c r="T809" s="242"/>
      <c r="AT809" s="243" t="s">
        <v>156</v>
      </c>
      <c r="AU809" s="243" t="s">
        <v>83</v>
      </c>
      <c r="AV809" s="14" t="s">
        <v>148</v>
      </c>
      <c r="AW809" s="14" t="s">
        <v>36</v>
      </c>
      <c r="AX809" s="14" t="s">
        <v>81</v>
      </c>
      <c r="AY809" s="243" t="s">
        <v>140</v>
      </c>
    </row>
    <row r="810" spans="2:65" s="1" customFormat="1" ht="16.5" customHeight="1">
      <c r="B810" s="41"/>
      <c r="C810" s="244" t="s">
        <v>1160</v>
      </c>
      <c r="D810" s="244" t="s">
        <v>221</v>
      </c>
      <c r="E810" s="245" t="s">
        <v>1161</v>
      </c>
      <c r="F810" s="246" t="s">
        <v>1162</v>
      </c>
      <c r="G810" s="247" t="s">
        <v>154</v>
      </c>
      <c r="H810" s="248">
        <v>7.67</v>
      </c>
      <c r="I810" s="249"/>
      <c r="J810" s="250">
        <f>ROUND(I810*H810,2)</f>
        <v>0</v>
      </c>
      <c r="K810" s="246" t="s">
        <v>21</v>
      </c>
      <c r="L810" s="251"/>
      <c r="M810" s="252" t="s">
        <v>21</v>
      </c>
      <c r="N810" s="253" t="s">
        <v>44</v>
      </c>
      <c r="O810" s="42"/>
      <c r="P810" s="197">
        <f>O810*H810</f>
        <v>0</v>
      </c>
      <c r="Q810" s="197">
        <v>1.26E-2</v>
      </c>
      <c r="R810" s="197">
        <f>Q810*H810</f>
        <v>9.6642000000000006E-2</v>
      </c>
      <c r="S810" s="197">
        <v>0</v>
      </c>
      <c r="T810" s="198">
        <f>S810*H810</f>
        <v>0</v>
      </c>
      <c r="AR810" s="24" t="s">
        <v>331</v>
      </c>
      <c r="AT810" s="24" t="s">
        <v>221</v>
      </c>
      <c r="AU810" s="24" t="s">
        <v>83</v>
      </c>
      <c r="AY810" s="24" t="s">
        <v>140</v>
      </c>
      <c r="BE810" s="199">
        <f>IF(N810="základní",J810,0)</f>
        <v>0</v>
      </c>
      <c r="BF810" s="199">
        <f>IF(N810="snížená",J810,0)</f>
        <v>0</v>
      </c>
      <c r="BG810" s="199">
        <f>IF(N810="zákl. přenesená",J810,0)</f>
        <v>0</v>
      </c>
      <c r="BH810" s="199">
        <f>IF(N810="sníž. přenesená",J810,0)</f>
        <v>0</v>
      </c>
      <c r="BI810" s="199">
        <f>IF(N810="nulová",J810,0)</f>
        <v>0</v>
      </c>
      <c r="BJ810" s="24" t="s">
        <v>81</v>
      </c>
      <c r="BK810" s="199">
        <f>ROUND(I810*H810,2)</f>
        <v>0</v>
      </c>
      <c r="BL810" s="24" t="s">
        <v>252</v>
      </c>
      <c r="BM810" s="24" t="s">
        <v>1163</v>
      </c>
    </row>
    <row r="811" spans="2:65" s="12" customFormat="1">
      <c r="B811" s="211"/>
      <c r="C811" s="212"/>
      <c r="D811" s="202" t="s">
        <v>156</v>
      </c>
      <c r="E811" s="213" t="s">
        <v>21</v>
      </c>
      <c r="F811" s="214" t="s">
        <v>1164</v>
      </c>
      <c r="G811" s="212"/>
      <c r="H811" s="215">
        <v>7.67</v>
      </c>
      <c r="I811" s="216"/>
      <c r="J811" s="212"/>
      <c r="K811" s="212"/>
      <c r="L811" s="217"/>
      <c r="M811" s="218"/>
      <c r="N811" s="219"/>
      <c r="O811" s="219"/>
      <c r="P811" s="219"/>
      <c r="Q811" s="219"/>
      <c r="R811" s="219"/>
      <c r="S811" s="219"/>
      <c r="T811" s="220"/>
      <c r="AT811" s="221" t="s">
        <v>156</v>
      </c>
      <c r="AU811" s="221" t="s">
        <v>83</v>
      </c>
      <c r="AV811" s="12" t="s">
        <v>83</v>
      </c>
      <c r="AW811" s="12" t="s">
        <v>36</v>
      </c>
      <c r="AX811" s="12" t="s">
        <v>73</v>
      </c>
      <c r="AY811" s="221" t="s">
        <v>140</v>
      </c>
    </row>
    <row r="812" spans="2:65" s="14" customFormat="1">
      <c r="B812" s="233"/>
      <c r="C812" s="234"/>
      <c r="D812" s="202" t="s">
        <v>156</v>
      </c>
      <c r="E812" s="235" t="s">
        <v>21</v>
      </c>
      <c r="F812" s="236" t="s">
        <v>164</v>
      </c>
      <c r="G812" s="234"/>
      <c r="H812" s="237">
        <v>7.67</v>
      </c>
      <c r="I812" s="238"/>
      <c r="J812" s="234"/>
      <c r="K812" s="234"/>
      <c r="L812" s="239"/>
      <c r="M812" s="240"/>
      <c r="N812" s="241"/>
      <c r="O812" s="241"/>
      <c r="P812" s="241"/>
      <c r="Q812" s="241"/>
      <c r="R812" s="241"/>
      <c r="S812" s="241"/>
      <c r="T812" s="242"/>
      <c r="AT812" s="243" t="s">
        <v>156</v>
      </c>
      <c r="AU812" s="243" t="s">
        <v>83</v>
      </c>
      <c r="AV812" s="14" t="s">
        <v>148</v>
      </c>
      <c r="AW812" s="14" t="s">
        <v>36</v>
      </c>
      <c r="AX812" s="14" t="s">
        <v>81</v>
      </c>
      <c r="AY812" s="243" t="s">
        <v>140</v>
      </c>
    </row>
    <row r="813" spans="2:65" s="1" customFormat="1" ht="25.5" customHeight="1">
      <c r="B813" s="41"/>
      <c r="C813" s="188" t="s">
        <v>1165</v>
      </c>
      <c r="D813" s="188" t="s">
        <v>143</v>
      </c>
      <c r="E813" s="189" t="s">
        <v>1166</v>
      </c>
      <c r="F813" s="190" t="s">
        <v>1167</v>
      </c>
      <c r="G813" s="191" t="s">
        <v>154</v>
      </c>
      <c r="H813" s="192">
        <v>7.3049999999999997</v>
      </c>
      <c r="I813" s="193"/>
      <c r="J813" s="194">
        <f>ROUND(I813*H813,2)</f>
        <v>0</v>
      </c>
      <c r="K813" s="190" t="s">
        <v>147</v>
      </c>
      <c r="L813" s="61"/>
      <c r="M813" s="195" t="s">
        <v>21</v>
      </c>
      <c r="N813" s="196" t="s">
        <v>44</v>
      </c>
      <c r="O813" s="42"/>
      <c r="P813" s="197">
        <f>O813*H813</f>
        <v>0</v>
      </c>
      <c r="Q813" s="197">
        <v>0</v>
      </c>
      <c r="R813" s="197">
        <f>Q813*H813</f>
        <v>0</v>
      </c>
      <c r="S813" s="197">
        <v>0</v>
      </c>
      <c r="T813" s="198">
        <f>S813*H813</f>
        <v>0</v>
      </c>
      <c r="AR813" s="24" t="s">
        <v>252</v>
      </c>
      <c r="AT813" s="24" t="s">
        <v>143</v>
      </c>
      <c r="AU813" s="24" t="s">
        <v>83</v>
      </c>
      <c r="AY813" s="24" t="s">
        <v>140</v>
      </c>
      <c r="BE813" s="199">
        <f>IF(N813="základní",J813,0)</f>
        <v>0</v>
      </c>
      <c r="BF813" s="199">
        <f>IF(N813="snížená",J813,0)</f>
        <v>0</v>
      </c>
      <c r="BG813" s="199">
        <f>IF(N813="zákl. přenesená",J813,0)</f>
        <v>0</v>
      </c>
      <c r="BH813" s="199">
        <f>IF(N813="sníž. přenesená",J813,0)</f>
        <v>0</v>
      </c>
      <c r="BI813" s="199">
        <f>IF(N813="nulová",J813,0)</f>
        <v>0</v>
      </c>
      <c r="BJ813" s="24" t="s">
        <v>81</v>
      </c>
      <c r="BK813" s="199">
        <f>ROUND(I813*H813,2)</f>
        <v>0</v>
      </c>
      <c r="BL813" s="24" t="s">
        <v>252</v>
      </c>
      <c r="BM813" s="24" t="s">
        <v>1168</v>
      </c>
    </row>
    <row r="814" spans="2:65" s="1" customFormat="1" ht="25.5" customHeight="1">
      <c r="B814" s="41"/>
      <c r="C814" s="188" t="s">
        <v>1169</v>
      </c>
      <c r="D814" s="188" t="s">
        <v>143</v>
      </c>
      <c r="E814" s="189" t="s">
        <v>1170</v>
      </c>
      <c r="F814" s="190" t="s">
        <v>1171</v>
      </c>
      <c r="G814" s="191" t="s">
        <v>215</v>
      </c>
      <c r="H814" s="192">
        <v>10.87</v>
      </c>
      <c r="I814" s="193"/>
      <c r="J814" s="194">
        <f>ROUND(I814*H814,2)</f>
        <v>0</v>
      </c>
      <c r="K814" s="190" t="s">
        <v>147</v>
      </c>
      <c r="L814" s="61"/>
      <c r="M814" s="195" t="s">
        <v>21</v>
      </c>
      <c r="N814" s="196" t="s">
        <v>44</v>
      </c>
      <c r="O814" s="42"/>
      <c r="P814" s="197">
        <f>O814*H814</f>
        <v>0</v>
      </c>
      <c r="Q814" s="197">
        <v>2.5999999999999998E-4</v>
      </c>
      <c r="R814" s="197">
        <f>Q814*H814</f>
        <v>2.8261999999999996E-3</v>
      </c>
      <c r="S814" s="197">
        <v>0</v>
      </c>
      <c r="T814" s="198">
        <f>S814*H814</f>
        <v>0</v>
      </c>
      <c r="AR814" s="24" t="s">
        <v>252</v>
      </c>
      <c r="AT814" s="24" t="s">
        <v>143</v>
      </c>
      <c r="AU814" s="24" t="s">
        <v>83</v>
      </c>
      <c r="AY814" s="24" t="s">
        <v>140</v>
      </c>
      <c r="BE814" s="199">
        <f>IF(N814="základní",J814,0)</f>
        <v>0</v>
      </c>
      <c r="BF814" s="199">
        <f>IF(N814="snížená",J814,0)</f>
        <v>0</v>
      </c>
      <c r="BG814" s="199">
        <f>IF(N814="zákl. přenesená",J814,0)</f>
        <v>0</v>
      </c>
      <c r="BH814" s="199">
        <f>IF(N814="sníž. přenesená",J814,0)</f>
        <v>0</v>
      </c>
      <c r="BI814" s="199">
        <f>IF(N814="nulová",J814,0)</f>
        <v>0</v>
      </c>
      <c r="BJ814" s="24" t="s">
        <v>81</v>
      </c>
      <c r="BK814" s="199">
        <f>ROUND(I814*H814,2)</f>
        <v>0</v>
      </c>
      <c r="BL814" s="24" t="s">
        <v>252</v>
      </c>
      <c r="BM814" s="24" t="s">
        <v>1172</v>
      </c>
    </row>
    <row r="815" spans="2:65" s="11" customFormat="1">
      <c r="B815" s="200"/>
      <c r="C815" s="201"/>
      <c r="D815" s="202" t="s">
        <v>156</v>
      </c>
      <c r="E815" s="203" t="s">
        <v>21</v>
      </c>
      <c r="F815" s="204" t="s">
        <v>157</v>
      </c>
      <c r="G815" s="201"/>
      <c r="H815" s="203" t="s">
        <v>21</v>
      </c>
      <c r="I815" s="205"/>
      <c r="J815" s="201"/>
      <c r="K815" s="201"/>
      <c r="L815" s="206"/>
      <c r="M815" s="207"/>
      <c r="N815" s="208"/>
      <c r="O815" s="208"/>
      <c r="P815" s="208"/>
      <c r="Q815" s="208"/>
      <c r="R815" s="208"/>
      <c r="S815" s="208"/>
      <c r="T815" s="209"/>
      <c r="AT815" s="210" t="s">
        <v>156</v>
      </c>
      <c r="AU815" s="210" t="s">
        <v>83</v>
      </c>
      <c r="AV815" s="11" t="s">
        <v>81</v>
      </c>
      <c r="AW815" s="11" t="s">
        <v>36</v>
      </c>
      <c r="AX815" s="11" t="s">
        <v>73</v>
      </c>
      <c r="AY815" s="210" t="s">
        <v>140</v>
      </c>
    </row>
    <row r="816" spans="2:65" s="12" customFormat="1">
      <c r="B816" s="211"/>
      <c r="C816" s="212"/>
      <c r="D816" s="202" t="s">
        <v>156</v>
      </c>
      <c r="E816" s="213" t="s">
        <v>21</v>
      </c>
      <c r="F816" s="214" t="s">
        <v>1173</v>
      </c>
      <c r="G816" s="212"/>
      <c r="H816" s="215">
        <v>5.46</v>
      </c>
      <c r="I816" s="216"/>
      <c r="J816" s="212"/>
      <c r="K816" s="212"/>
      <c r="L816" s="217"/>
      <c r="M816" s="218"/>
      <c r="N816" s="219"/>
      <c r="O816" s="219"/>
      <c r="P816" s="219"/>
      <c r="Q816" s="219"/>
      <c r="R816" s="219"/>
      <c r="S816" s="219"/>
      <c r="T816" s="220"/>
      <c r="AT816" s="221" t="s">
        <v>156</v>
      </c>
      <c r="AU816" s="221" t="s">
        <v>83</v>
      </c>
      <c r="AV816" s="12" t="s">
        <v>83</v>
      </c>
      <c r="AW816" s="12" t="s">
        <v>36</v>
      </c>
      <c r="AX816" s="12" t="s">
        <v>73</v>
      </c>
      <c r="AY816" s="221" t="s">
        <v>140</v>
      </c>
    </row>
    <row r="817" spans="2:65" s="11" customFormat="1">
      <c r="B817" s="200"/>
      <c r="C817" s="201"/>
      <c r="D817" s="202" t="s">
        <v>156</v>
      </c>
      <c r="E817" s="203" t="s">
        <v>21</v>
      </c>
      <c r="F817" s="204" t="s">
        <v>161</v>
      </c>
      <c r="G817" s="201"/>
      <c r="H817" s="203" t="s">
        <v>21</v>
      </c>
      <c r="I817" s="205"/>
      <c r="J817" s="201"/>
      <c r="K817" s="201"/>
      <c r="L817" s="206"/>
      <c r="M817" s="207"/>
      <c r="N817" s="208"/>
      <c r="O817" s="208"/>
      <c r="P817" s="208"/>
      <c r="Q817" s="208"/>
      <c r="R817" s="208"/>
      <c r="S817" s="208"/>
      <c r="T817" s="209"/>
      <c r="AT817" s="210" t="s">
        <v>156</v>
      </c>
      <c r="AU817" s="210" t="s">
        <v>83</v>
      </c>
      <c r="AV817" s="11" t="s">
        <v>81</v>
      </c>
      <c r="AW817" s="11" t="s">
        <v>36</v>
      </c>
      <c r="AX817" s="11" t="s">
        <v>73</v>
      </c>
      <c r="AY817" s="210" t="s">
        <v>140</v>
      </c>
    </row>
    <row r="818" spans="2:65" s="12" customFormat="1">
      <c r="B818" s="211"/>
      <c r="C818" s="212"/>
      <c r="D818" s="202" t="s">
        <v>156</v>
      </c>
      <c r="E818" s="213" t="s">
        <v>21</v>
      </c>
      <c r="F818" s="214" t="s">
        <v>1174</v>
      </c>
      <c r="G818" s="212"/>
      <c r="H818" s="215">
        <v>5.41</v>
      </c>
      <c r="I818" s="216"/>
      <c r="J818" s="212"/>
      <c r="K818" s="212"/>
      <c r="L818" s="217"/>
      <c r="M818" s="218"/>
      <c r="N818" s="219"/>
      <c r="O818" s="219"/>
      <c r="P818" s="219"/>
      <c r="Q818" s="219"/>
      <c r="R818" s="219"/>
      <c r="S818" s="219"/>
      <c r="T818" s="220"/>
      <c r="AT818" s="221" t="s">
        <v>156</v>
      </c>
      <c r="AU818" s="221" t="s">
        <v>83</v>
      </c>
      <c r="AV818" s="12" t="s">
        <v>83</v>
      </c>
      <c r="AW818" s="12" t="s">
        <v>36</v>
      </c>
      <c r="AX818" s="12" t="s">
        <v>73</v>
      </c>
      <c r="AY818" s="221" t="s">
        <v>140</v>
      </c>
    </row>
    <row r="819" spans="2:65" s="14" customFormat="1">
      <c r="B819" s="233"/>
      <c r="C819" s="234"/>
      <c r="D819" s="202" t="s">
        <v>156</v>
      </c>
      <c r="E819" s="235" t="s">
        <v>21</v>
      </c>
      <c r="F819" s="236" t="s">
        <v>164</v>
      </c>
      <c r="G819" s="234"/>
      <c r="H819" s="237">
        <v>10.87</v>
      </c>
      <c r="I819" s="238"/>
      <c r="J819" s="234"/>
      <c r="K819" s="234"/>
      <c r="L819" s="239"/>
      <c r="M819" s="240"/>
      <c r="N819" s="241"/>
      <c r="O819" s="241"/>
      <c r="P819" s="241"/>
      <c r="Q819" s="241"/>
      <c r="R819" s="241"/>
      <c r="S819" s="241"/>
      <c r="T819" s="242"/>
      <c r="AT819" s="243" t="s">
        <v>156</v>
      </c>
      <c r="AU819" s="243" t="s">
        <v>83</v>
      </c>
      <c r="AV819" s="14" t="s">
        <v>148</v>
      </c>
      <c r="AW819" s="14" t="s">
        <v>36</v>
      </c>
      <c r="AX819" s="14" t="s">
        <v>81</v>
      </c>
      <c r="AY819" s="243" t="s">
        <v>140</v>
      </c>
    </row>
    <row r="820" spans="2:65" s="1" customFormat="1" ht="16.5" customHeight="1">
      <c r="B820" s="41"/>
      <c r="C820" s="188" t="s">
        <v>1175</v>
      </c>
      <c r="D820" s="188" t="s">
        <v>143</v>
      </c>
      <c r="E820" s="189" t="s">
        <v>1176</v>
      </c>
      <c r="F820" s="190" t="s">
        <v>1177</v>
      </c>
      <c r="G820" s="191" t="s">
        <v>154</v>
      </c>
      <c r="H820" s="192">
        <v>7.3049999999999997</v>
      </c>
      <c r="I820" s="193"/>
      <c r="J820" s="194">
        <f>ROUND(I820*H820,2)</f>
        <v>0</v>
      </c>
      <c r="K820" s="190" t="s">
        <v>147</v>
      </c>
      <c r="L820" s="61"/>
      <c r="M820" s="195" t="s">
        <v>21</v>
      </c>
      <c r="N820" s="196" t="s">
        <v>44</v>
      </c>
      <c r="O820" s="42"/>
      <c r="P820" s="197">
        <f>O820*H820</f>
        <v>0</v>
      </c>
      <c r="Q820" s="197">
        <v>2.9999999999999997E-4</v>
      </c>
      <c r="R820" s="197">
        <f>Q820*H820</f>
        <v>2.1914999999999999E-3</v>
      </c>
      <c r="S820" s="197">
        <v>0</v>
      </c>
      <c r="T820" s="198">
        <f>S820*H820</f>
        <v>0</v>
      </c>
      <c r="AR820" s="24" t="s">
        <v>252</v>
      </c>
      <c r="AT820" s="24" t="s">
        <v>143</v>
      </c>
      <c r="AU820" s="24" t="s">
        <v>83</v>
      </c>
      <c r="AY820" s="24" t="s">
        <v>140</v>
      </c>
      <c r="BE820" s="199">
        <f>IF(N820="základní",J820,0)</f>
        <v>0</v>
      </c>
      <c r="BF820" s="199">
        <f>IF(N820="snížená",J820,0)</f>
        <v>0</v>
      </c>
      <c r="BG820" s="199">
        <f>IF(N820="zákl. přenesená",J820,0)</f>
        <v>0</v>
      </c>
      <c r="BH820" s="199">
        <f>IF(N820="sníž. přenesená",J820,0)</f>
        <v>0</v>
      </c>
      <c r="BI820" s="199">
        <f>IF(N820="nulová",J820,0)</f>
        <v>0</v>
      </c>
      <c r="BJ820" s="24" t="s">
        <v>81</v>
      </c>
      <c r="BK820" s="199">
        <f>ROUND(I820*H820,2)</f>
        <v>0</v>
      </c>
      <c r="BL820" s="24" t="s">
        <v>252</v>
      </c>
      <c r="BM820" s="24" t="s">
        <v>1178</v>
      </c>
    </row>
    <row r="821" spans="2:65" s="1" customFormat="1" ht="38.25" customHeight="1">
      <c r="B821" s="41"/>
      <c r="C821" s="188" t="s">
        <v>1179</v>
      </c>
      <c r="D821" s="188" t="s">
        <v>143</v>
      </c>
      <c r="E821" s="189" t="s">
        <v>1180</v>
      </c>
      <c r="F821" s="190" t="s">
        <v>1181</v>
      </c>
      <c r="G821" s="191" t="s">
        <v>300</v>
      </c>
      <c r="H821" s="192">
        <v>0.125</v>
      </c>
      <c r="I821" s="193"/>
      <c r="J821" s="194">
        <f>ROUND(I821*H821,2)</f>
        <v>0</v>
      </c>
      <c r="K821" s="190" t="s">
        <v>147</v>
      </c>
      <c r="L821" s="61"/>
      <c r="M821" s="195" t="s">
        <v>21</v>
      </c>
      <c r="N821" s="196" t="s">
        <v>44</v>
      </c>
      <c r="O821" s="42"/>
      <c r="P821" s="197">
        <f>O821*H821</f>
        <v>0</v>
      </c>
      <c r="Q821" s="197">
        <v>0</v>
      </c>
      <c r="R821" s="197">
        <f>Q821*H821</f>
        <v>0</v>
      </c>
      <c r="S821" s="197">
        <v>0</v>
      </c>
      <c r="T821" s="198">
        <f>S821*H821</f>
        <v>0</v>
      </c>
      <c r="AR821" s="24" t="s">
        <v>252</v>
      </c>
      <c r="AT821" s="24" t="s">
        <v>143</v>
      </c>
      <c r="AU821" s="24" t="s">
        <v>83</v>
      </c>
      <c r="AY821" s="24" t="s">
        <v>140</v>
      </c>
      <c r="BE821" s="199">
        <f>IF(N821="základní",J821,0)</f>
        <v>0</v>
      </c>
      <c r="BF821" s="199">
        <f>IF(N821="snížená",J821,0)</f>
        <v>0</v>
      </c>
      <c r="BG821" s="199">
        <f>IF(N821="zákl. přenesená",J821,0)</f>
        <v>0</v>
      </c>
      <c r="BH821" s="199">
        <f>IF(N821="sníž. přenesená",J821,0)</f>
        <v>0</v>
      </c>
      <c r="BI821" s="199">
        <f>IF(N821="nulová",J821,0)</f>
        <v>0</v>
      </c>
      <c r="BJ821" s="24" t="s">
        <v>81</v>
      </c>
      <c r="BK821" s="199">
        <f>ROUND(I821*H821,2)</f>
        <v>0</v>
      </c>
      <c r="BL821" s="24" t="s">
        <v>252</v>
      </c>
      <c r="BM821" s="24" t="s">
        <v>1182</v>
      </c>
    </row>
    <row r="822" spans="2:65" s="10" customFormat="1" ht="29.85" customHeight="1">
      <c r="B822" s="172"/>
      <c r="C822" s="173"/>
      <c r="D822" s="174" t="s">
        <v>72</v>
      </c>
      <c r="E822" s="186" t="s">
        <v>1183</v>
      </c>
      <c r="F822" s="186" t="s">
        <v>1184</v>
      </c>
      <c r="G822" s="173"/>
      <c r="H822" s="173"/>
      <c r="I822" s="176"/>
      <c r="J822" s="187">
        <f>BK822</f>
        <v>0</v>
      </c>
      <c r="K822" s="173"/>
      <c r="L822" s="178"/>
      <c r="M822" s="179"/>
      <c r="N822" s="180"/>
      <c r="O822" s="180"/>
      <c r="P822" s="181">
        <f>SUM(P823:P837)</f>
        <v>0</v>
      </c>
      <c r="Q822" s="180"/>
      <c r="R822" s="181">
        <f>SUM(R823:R837)</f>
        <v>4.8117181499999995E-2</v>
      </c>
      <c r="S822" s="180"/>
      <c r="T822" s="182">
        <f>SUM(T823:T837)</f>
        <v>0</v>
      </c>
      <c r="AR822" s="183" t="s">
        <v>83</v>
      </c>
      <c r="AT822" s="184" t="s">
        <v>72</v>
      </c>
      <c r="AU822" s="184" t="s">
        <v>81</v>
      </c>
      <c r="AY822" s="183" t="s">
        <v>140</v>
      </c>
      <c r="BK822" s="185">
        <f>SUM(BK823:BK837)</f>
        <v>0</v>
      </c>
    </row>
    <row r="823" spans="2:65" s="1" customFormat="1" ht="25.5" customHeight="1">
      <c r="B823" s="41"/>
      <c r="C823" s="188" t="s">
        <v>1185</v>
      </c>
      <c r="D823" s="188" t="s">
        <v>143</v>
      </c>
      <c r="E823" s="189" t="s">
        <v>1186</v>
      </c>
      <c r="F823" s="190" t="s">
        <v>1187</v>
      </c>
      <c r="G823" s="191" t="s">
        <v>154</v>
      </c>
      <c r="H823" s="192">
        <v>38.25</v>
      </c>
      <c r="I823" s="193"/>
      <c r="J823" s="194">
        <f>ROUND(I823*H823,2)</f>
        <v>0</v>
      </c>
      <c r="K823" s="190" t="s">
        <v>147</v>
      </c>
      <c r="L823" s="61"/>
      <c r="M823" s="195" t="s">
        <v>21</v>
      </c>
      <c r="N823" s="196" t="s">
        <v>44</v>
      </c>
      <c r="O823" s="42"/>
      <c r="P823" s="197">
        <f>O823*H823</f>
        <v>0</v>
      </c>
      <c r="Q823" s="197">
        <v>9.2E-5</v>
      </c>
      <c r="R823" s="197">
        <f>Q823*H823</f>
        <v>3.519E-3</v>
      </c>
      <c r="S823" s="197">
        <v>0</v>
      </c>
      <c r="T823" s="198">
        <f>S823*H823</f>
        <v>0</v>
      </c>
      <c r="AR823" s="24" t="s">
        <v>252</v>
      </c>
      <c r="AT823" s="24" t="s">
        <v>143</v>
      </c>
      <c r="AU823" s="24" t="s">
        <v>83</v>
      </c>
      <c r="AY823" s="24" t="s">
        <v>140</v>
      </c>
      <c r="BE823" s="199">
        <f>IF(N823="základní",J823,0)</f>
        <v>0</v>
      </c>
      <c r="BF823" s="199">
        <f>IF(N823="snížená",J823,0)</f>
        <v>0</v>
      </c>
      <c r="BG823" s="199">
        <f>IF(N823="zákl. přenesená",J823,0)</f>
        <v>0</v>
      </c>
      <c r="BH823" s="199">
        <f>IF(N823="sníž. přenesená",J823,0)</f>
        <v>0</v>
      </c>
      <c r="BI823" s="199">
        <f>IF(N823="nulová",J823,0)</f>
        <v>0</v>
      </c>
      <c r="BJ823" s="24" t="s">
        <v>81</v>
      </c>
      <c r="BK823" s="199">
        <f>ROUND(I823*H823,2)</f>
        <v>0</v>
      </c>
      <c r="BL823" s="24" t="s">
        <v>252</v>
      </c>
      <c r="BM823" s="24" t="s">
        <v>1188</v>
      </c>
    </row>
    <row r="824" spans="2:65" s="12" customFormat="1">
      <c r="B824" s="211"/>
      <c r="C824" s="212"/>
      <c r="D824" s="202" t="s">
        <v>156</v>
      </c>
      <c r="E824" s="213" t="s">
        <v>21</v>
      </c>
      <c r="F824" s="214" t="s">
        <v>477</v>
      </c>
      <c r="G824" s="212"/>
      <c r="H824" s="215">
        <v>9.18</v>
      </c>
      <c r="I824" s="216"/>
      <c r="J824" s="212"/>
      <c r="K824" s="212"/>
      <c r="L824" s="217"/>
      <c r="M824" s="218"/>
      <c r="N824" s="219"/>
      <c r="O824" s="219"/>
      <c r="P824" s="219"/>
      <c r="Q824" s="219"/>
      <c r="R824" s="219"/>
      <c r="S824" s="219"/>
      <c r="T824" s="220"/>
      <c r="AT824" s="221" t="s">
        <v>156</v>
      </c>
      <c r="AU824" s="221" t="s">
        <v>83</v>
      </c>
      <c r="AV824" s="12" t="s">
        <v>83</v>
      </c>
      <c r="AW824" s="12" t="s">
        <v>36</v>
      </c>
      <c r="AX824" s="12" t="s">
        <v>73</v>
      </c>
      <c r="AY824" s="221" t="s">
        <v>140</v>
      </c>
    </row>
    <row r="825" spans="2:65" s="12" customFormat="1">
      <c r="B825" s="211"/>
      <c r="C825" s="212"/>
      <c r="D825" s="202" t="s">
        <v>156</v>
      </c>
      <c r="E825" s="213" t="s">
        <v>21</v>
      </c>
      <c r="F825" s="214" t="s">
        <v>478</v>
      </c>
      <c r="G825" s="212"/>
      <c r="H825" s="215">
        <v>29.07</v>
      </c>
      <c r="I825" s="216"/>
      <c r="J825" s="212"/>
      <c r="K825" s="212"/>
      <c r="L825" s="217"/>
      <c r="M825" s="218"/>
      <c r="N825" s="219"/>
      <c r="O825" s="219"/>
      <c r="P825" s="219"/>
      <c r="Q825" s="219"/>
      <c r="R825" s="219"/>
      <c r="S825" s="219"/>
      <c r="T825" s="220"/>
      <c r="AT825" s="221" t="s">
        <v>156</v>
      </c>
      <c r="AU825" s="221" t="s">
        <v>83</v>
      </c>
      <c r="AV825" s="12" t="s">
        <v>83</v>
      </c>
      <c r="AW825" s="12" t="s">
        <v>36</v>
      </c>
      <c r="AX825" s="12" t="s">
        <v>73</v>
      </c>
      <c r="AY825" s="221" t="s">
        <v>140</v>
      </c>
    </row>
    <row r="826" spans="2:65" s="14" customFormat="1">
      <c r="B826" s="233"/>
      <c r="C826" s="234"/>
      <c r="D826" s="202" t="s">
        <v>156</v>
      </c>
      <c r="E826" s="235" t="s">
        <v>21</v>
      </c>
      <c r="F826" s="236" t="s">
        <v>164</v>
      </c>
      <c r="G826" s="234"/>
      <c r="H826" s="237">
        <v>38.25</v>
      </c>
      <c r="I826" s="238"/>
      <c r="J826" s="234"/>
      <c r="K826" s="234"/>
      <c r="L826" s="239"/>
      <c r="M826" s="240"/>
      <c r="N826" s="241"/>
      <c r="O826" s="241"/>
      <c r="P826" s="241"/>
      <c r="Q826" s="241"/>
      <c r="R826" s="241"/>
      <c r="S826" s="241"/>
      <c r="T826" s="242"/>
      <c r="AT826" s="243" t="s">
        <v>156</v>
      </c>
      <c r="AU826" s="243" t="s">
        <v>83</v>
      </c>
      <c r="AV826" s="14" t="s">
        <v>148</v>
      </c>
      <c r="AW826" s="14" t="s">
        <v>36</v>
      </c>
      <c r="AX826" s="14" t="s">
        <v>81</v>
      </c>
      <c r="AY826" s="243" t="s">
        <v>140</v>
      </c>
    </row>
    <row r="827" spans="2:65" s="1" customFormat="1" ht="25.5" customHeight="1">
      <c r="B827" s="41"/>
      <c r="C827" s="188" t="s">
        <v>1189</v>
      </c>
      <c r="D827" s="188" t="s">
        <v>143</v>
      </c>
      <c r="E827" s="189" t="s">
        <v>1190</v>
      </c>
      <c r="F827" s="190" t="s">
        <v>1191</v>
      </c>
      <c r="G827" s="191" t="s">
        <v>215</v>
      </c>
      <c r="H827" s="192">
        <v>47</v>
      </c>
      <c r="I827" s="193"/>
      <c r="J827" s="194">
        <f>ROUND(I827*H827,2)</f>
        <v>0</v>
      </c>
      <c r="K827" s="190" t="s">
        <v>147</v>
      </c>
      <c r="L827" s="61"/>
      <c r="M827" s="195" t="s">
        <v>21</v>
      </c>
      <c r="N827" s="196" t="s">
        <v>44</v>
      </c>
      <c r="O827" s="42"/>
      <c r="P827" s="197">
        <f>O827*H827</f>
        <v>0</v>
      </c>
      <c r="Q827" s="197">
        <v>6.0000000000000002E-6</v>
      </c>
      <c r="R827" s="197">
        <f>Q827*H827</f>
        <v>2.8200000000000002E-4</v>
      </c>
      <c r="S827" s="197">
        <v>0</v>
      </c>
      <c r="T827" s="198">
        <f>S827*H827</f>
        <v>0</v>
      </c>
      <c r="AR827" s="24" t="s">
        <v>252</v>
      </c>
      <c r="AT827" s="24" t="s">
        <v>143</v>
      </c>
      <c r="AU827" s="24" t="s">
        <v>83</v>
      </c>
      <c r="AY827" s="24" t="s">
        <v>140</v>
      </c>
      <c r="BE827" s="199">
        <f>IF(N827="základní",J827,0)</f>
        <v>0</v>
      </c>
      <c r="BF827" s="199">
        <f>IF(N827="snížená",J827,0)</f>
        <v>0</v>
      </c>
      <c r="BG827" s="199">
        <f>IF(N827="zákl. přenesená",J827,0)</f>
        <v>0</v>
      </c>
      <c r="BH827" s="199">
        <f>IF(N827="sníž. přenesená",J827,0)</f>
        <v>0</v>
      </c>
      <c r="BI827" s="199">
        <f>IF(N827="nulová",J827,0)</f>
        <v>0</v>
      </c>
      <c r="BJ827" s="24" t="s">
        <v>81</v>
      </c>
      <c r="BK827" s="199">
        <f>ROUND(I827*H827,2)</f>
        <v>0</v>
      </c>
      <c r="BL827" s="24" t="s">
        <v>252</v>
      </c>
      <c r="BM827" s="24" t="s">
        <v>1192</v>
      </c>
    </row>
    <row r="828" spans="2:65" s="1" customFormat="1" ht="25.5" customHeight="1">
      <c r="B828" s="41"/>
      <c r="C828" s="188" t="s">
        <v>1193</v>
      </c>
      <c r="D828" s="188" t="s">
        <v>143</v>
      </c>
      <c r="E828" s="189" t="s">
        <v>1194</v>
      </c>
      <c r="F828" s="190" t="s">
        <v>1195</v>
      </c>
      <c r="G828" s="191" t="s">
        <v>154</v>
      </c>
      <c r="H828" s="192">
        <v>38.25</v>
      </c>
      <c r="I828" s="193"/>
      <c r="J828" s="194">
        <f>ROUND(I828*H828,2)</f>
        <v>0</v>
      </c>
      <c r="K828" s="190" t="s">
        <v>147</v>
      </c>
      <c r="L828" s="61"/>
      <c r="M828" s="195" t="s">
        <v>21</v>
      </c>
      <c r="N828" s="196" t="s">
        <v>44</v>
      </c>
      <c r="O828" s="42"/>
      <c r="P828" s="197">
        <f>O828*H828</f>
        <v>0</v>
      </c>
      <c r="Q828" s="197">
        <v>1.93062E-4</v>
      </c>
      <c r="R828" s="197">
        <f>Q828*H828</f>
        <v>7.3846214999999998E-3</v>
      </c>
      <c r="S828" s="197">
        <v>0</v>
      </c>
      <c r="T828" s="198">
        <f>S828*H828</f>
        <v>0</v>
      </c>
      <c r="AR828" s="24" t="s">
        <v>252</v>
      </c>
      <c r="AT828" s="24" t="s">
        <v>143</v>
      </c>
      <c r="AU828" s="24" t="s">
        <v>83</v>
      </c>
      <c r="AY828" s="24" t="s">
        <v>140</v>
      </c>
      <c r="BE828" s="199">
        <f>IF(N828="základní",J828,0)</f>
        <v>0</v>
      </c>
      <c r="BF828" s="199">
        <f>IF(N828="snížená",J828,0)</f>
        <v>0</v>
      </c>
      <c r="BG828" s="199">
        <f>IF(N828="zákl. přenesená",J828,0)</f>
        <v>0</v>
      </c>
      <c r="BH828" s="199">
        <f>IF(N828="sníž. přenesená",J828,0)</f>
        <v>0</v>
      </c>
      <c r="BI828" s="199">
        <f>IF(N828="nulová",J828,0)</f>
        <v>0</v>
      </c>
      <c r="BJ828" s="24" t="s">
        <v>81</v>
      </c>
      <c r="BK828" s="199">
        <f>ROUND(I828*H828,2)</f>
        <v>0</v>
      </c>
      <c r="BL828" s="24" t="s">
        <v>252</v>
      </c>
      <c r="BM828" s="24" t="s">
        <v>1196</v>
      </c>
    </row>
    <row r="829" spans="2:65" s="1" customFormat="1" ht="25.5" customHeight="1">
      <c r="B829" s="41"/>
      <c r="C829" s="188" t="s">
        <v>1197</v>
      </c>
      <c r="D829" s="188" t="s">
        <v>143</v>
      </c>
      <c r="E829" s="189" t="s">
        <v>1198</v>
      </c>
      <c r="F829" s="190" t="s">
        <v>1199</v>
      </c>
      <c r="G829" s="191" t="s">
        <v>215</v>
      </c>
      <c r="H829" s="192">
        <v>47</v>
      </c>
      <c r="I829" s="193"/>
      <c r="J829" s="194">
        <f>ROUND(I829*H829,2)</f>
        <v>0</v>
      </c>
      <c r="K829" s="190" t="s">
        <v>147</v>
      </c>
      <c r="L829" s="61"/>
      <c r="M829" s="195" t="s">
        <v>21</v>
      </c>
      <c r="N829" s="196" t="s">
        <v>44</v>
      </c>
      <c r="O829" s="42"/>
      <c r="P829" s="197">
        <f>O829*H829</f>
        <v>0</v>
      </c>
      <c r="Q829" s="197">
        <v>5.1449999999999999E-6</v>
      </c>
      <c r="R829" s="197">
        <f>Q829*H829</f>
        <v>2.4181499999999999E-4</v>
      </c>
      <c r="S829" s="197">
        <v>0</v>
      </c>
      <c r="T829" s="198">
        <f>S829*H829</f>
        <v>0</v>
      </c>
      <c r="AR829" s="24" t="s">
        <v>252</v>
      </c>
      <c r="AT829" s="24" t="s">
        <v>143</v>
      </c>
      <c r="AU829" s="24" t="s">
        <v>83</v>
      </c>
      <c r="AY829" s="24" t="s">
        <v>140</v>
      </c>
      <c r="BE829" s="199">
        <f>IF(N829="základní",J829,0)</f>
        <v>0</v>
      </c>
      <c r="BF829" s="199">
        <f>IF(N829="snížená",J829,0)</f>
        <v>0</v>
      </c>
      <c r="BG829" s="199">
        <f>IF(N829="zákl. přenesená",J829,0)</f>
        <v>0</v>
      </c>
      <c r="BH829" s="199">
        <f>IF(N829="sníž. přenesená",J829,0)</f>
        <v>0</v>
      </c>
      <c r="BI829" s="199">
        <f>IF(N829="nulová",J829,0)</f>
        <v>0</v>
      </c>
      <c r="BJ829" s="24" t="s">
        <v>81</v>
      </c>
      <c r="BK829" s="199">
        <f>ROUND(I829*H829,2)</f>
        <v>0</v>
      </c>
      <c r="BL829" s="24" t="s">
        <v>252</v>
      </c>
      <c r="BM829" s="24" t="s">
        <v>1200</v>
      </c>
    </row>
    <row r="830" spans="2:65" s="1" customFormat="1" ht="25.5" customHeight="1">
      <c r="B830" s="41"/>
      <c r="C830" s="188" t="s">
        <v>1201</v>
      </c>
      <c r="D830" s="188" t="s">
        <v>143</v>
      </c>
      <c r="E830" s="189" t="s">
        <v>1202</v>
      </c>
      <c r="F830" s="190" t="s">
        <v>1203</v>
      </c>
      <c r="G830" s="191" t="s">
        <v>215</v>
      </c>
      <c r="H830" s="192">
        <v>47</v>
      </c>
      <c r="I830" s="193"/>
      <c r="J830" s="194">
        <f>ROUND(I830*H830,2)</f>
        <v>0</v>
      </c>
      <c r="K830" s="190" t="s">
        <v>147</v>
      </c>
      <c r="L830" s="61"/>
      <c r="M830" s="195" t="s">
        <v>21</v>
      </c>
      <c r="N830" s="196" t="s">
        <v>44</v>
      </c>
      <c r="O830" s="42"/>
      <c r="P830" s="197">
        <f>O830*H830</f>
        <v>0</v>
      </c>
      <c r="Q830" s="197">
        <v>9.7280000000000007E-6</v>
      </c>
      <c r="R830" s="197">
        <f>Q830*H830</f>
        <v>4.5721600000000004E-4</v>
      </c>
      <c r="S830" s="197">
        <v>0</v>
      </c>
      <c r="T830" s="198">
        <f>S830*H830</f>
        <v>0</v>
      </c>
      <c r="AR830" s="24" t="s">
        <v>252</v>
      </c>
      <c r="AT830" s="24" t="s">
        <v>143</v>
      </c>
      <c r="AU830" s="24" t="s">
        <v>83</v>
      </c>
      <c r="AY830" s="24" t="s">
        <v>140</v>
      </c>
      <c r="BE830" s="199">
        <f>IF(N830="základní",J830,0)</f>
        <v>0</v>
      </c>
      <c r="BF830" s="199">
        <f>IF(N830="snížená",J830,0)</f>
        <v>0</v>
      </c>
      <c r="BG830" s="199">
        <f>IF(N830="zákl. přenesená",J830,0)</f>
        <v>0</v>
      </c>
      <c r="BH830" s="199">
        <f>IF(N830="sníž. přenesená",J830,0)</f>
        <v>0</v>
      </c>
      <c r="BI830" s="199">
        <f>IF(N830="nulová",J830,0)</f>
        <v>0</v>
      </c>
      <c r="BJ830" s="24" t="s">
        <v>81</v>
      </c>
      <c r="BK830" s="199">
        <f>ROUND(I830*H830,2)</f>
        <v>0</v>
      </c>
      <c r="BL830" s="24" t="s">
        <v>252</v>
      </c>
      <c r="BM830" s="24" t="s">
        <v>1204</v>
      </c>
    </row>
    <row r="831" spans="2:65" s="1" customFormat="1" ht="16.5" customHeight="1">
      <c r="B831" s="41"/>
      <c r="C831" s="188" t="s">
        <v>1205</v>
      </c>
      <c r="D831" s="188" t="s">
        <v>143</v>
      </c>
      <c r="E831" s="189" t="s">
        <v>1206</v>
      </c>
      <c r="F831" s="190" t="s">
        <v>1207</v>
      </c>
      <c r="G831" s="191" t="s">
        <v>154</v>
      </c>
      <c r="H831" s="192">
        <v>76.5</v>
      </c>
      <c r="I831" s="193"/>
      <c r="J831" s="194">
        <f>ROUND(I831*H831,2)</f>
        <v>0</v>
      </c>
      <c r="K831" s="190" t="s">
        <v>147</v>
      </c>
      <c r="L831" s="61"/>
      <c r="M831" s="195" t="s">
        <v>21</v>
      </c>
      <c r="N831" s="196" t="s">
        <v>44</v>
      </c>
      <c r="O831" s="42"/>
      <c r="P831" s="197">
        <f>O831*H831</f>
        <v>0</v>
      </c>
      <c r="Q831" s="197">
        <v>1.6699999999999999E-4</v>
      </c>
      <c r="R831" s="197">
        <f>Q831*H831</f>
        <v>1.2775499999999999E-2</v>
      </c>
      <c r="S831" s="197">
        <v>0</v>
      </c>
      <c r="T831" s="198">
        <f>S831*H831</f>
        <v>0</v>
      </c>
      <c r="AR831" s="24" t="s">
        <v>252</v>
      </c>
      <c r="AT831" s="24" t="s">
        <v>143</v>
      </c>
      <c r="AU831" s="24" t="s">
        <v>83</v>
      </c>
      <c r="AY831" s="24" t="s">
        <v>140</v>
      </c>
      <c r="BE831" s="199">
        <f>IF(N831="základní",J831,0)</f>
        <v>0</v>
      </c>
      <c r="BF831" s="199">
        <f>IF(N831="snížená",J831,0)</f>
        <v>0</v>
      </c>
      <c r="BG831" s="199">
        <f>IF(N831="zákl. přenesená",J831,0)</f>
        <v>0</v>
      </c>
      <c r="BH831" s="199">
        <f>IF(N831="sníž. přenesená",J831,0)</f>
        <v>0</v>
      </c>
      <c r="BI831" s="199">
        <f>IF(N831="nulová",J831,0)</f>
        <v>0</v>
      </c>
      <c r="BJ831" s="24" t="s">
        <v>81</v>
      </c>
      <c r="BK831" s="199">
        <f>ROUND(I831*H831,2)</f>
        <v>0</v>
      </c>
      <c r="BL831" s="24" t="s">
        <v>252</v>
      </c>
      <c r="BM831" s="24" t="s">
        <v>1208</v>
      </c>
    </row>
    <row r="832" spans="2:65" s="12" customFormat="1">
      <c r="B832" s="211"/>
      <c r="C832" s="212"/>
      <c r="D832" s="202" t="s">
        <v>156</v>
      </c>
      <c r="E832" s="213" t="s">
        <v>21</v>
      </c>
      <c r="F832" s="214" t="s">
        <v>1209</v>
      </c>
      <c r="G832" s="212"/>
      <c r="H832" s="215">
        <v>76.5</v>
      </c>
      <c r="I832" s="216"/>
      <c r="J832" s="212"/>
      <c r="K832" s="212"/>
      <c r="L832" s="217"/>
      <c r="M832" s="218"/>
      <c r="N832" s="219"/>
      <c r="O832" s="219"/>
      <c r="P832" s="219"/>
      <c r="Q832" s="219"/>
      <c r="R832" s="219"/>
      <c r="S832" s="219"/>
      <c r="T832" s="220"/>
      <c r="AT832" s="221" t="s">
        <v>156</v>
      </c>
      <c r="AU832" s="221" t="s">
        <v>83</v>
      </c>
      <c r="AV832" s="12" t="s">
        <v>83</v>
      </c>
      <c r="AW832" s="12" t="s">
        <v>36</v>
      </c>
      <c r="AX832" s="12" t="s">
        <v>73</v>
      </c>
      <c r="AY832" s="221" t="s">
        <v>140</v>
      </c>
    </row>
    <row r="833" spans="2:65" s="14" customFormat="1">
      <c r="B833" s="233"/>
      <c r="C833" s="234"/>
      <c r="D833" s="202" t="s">
        <v>156</v>
      </c>
      <c r="E833" s="235" t="s">
        <v>21</v>
      </c>
      <c r="F833" s="236" t="s">
        <v>164</v>
      </c>
      <c r="G833" s="234"/>
      <c r="H833" s="237">
        <v>76.5</v>
      </c>
      <c r="I833" s="238"/>
      <c r="J833" s="234"/>
      <c r="K833" s="234"/>
      <c r="L833" s="239"/>
      <c r="M833" s="240"/>
      <c r="N833" s="241"/>
      <c r="O833" s="241"/>
      <c r="P833" s="241"/>
      <c r="Q833" s="241"/>
      <c r="R833" s="241"/>
      <c r="S833" s="241"/>
      <c r="T833" s="242"/>
      <c r="AT833" s="243" t="s">
        <v>156</v>
      </c>
      <c r="AU833" s="243" t="s">
        <v>83</v>
      </c>
      <c r="AV833" s="14" t="s">
        <v>148</v>
      </c>
      <c r="AW833" s="14" t="s">
        <v>36</v>
      </c>
      <c r="AX833" s="14" t="s">
        <v>81</v>
      </c>
      <c r="AY833" s="243" t="s">
        <v>140</v>
      </c>
    </row>
    <row r="834" spans="2:65" s="1" customFormat="1" ht="25.5" customHeight="1">
      <c r="B834" s="41"/>
      <c r="C834" s="188" t="s">
        <v>1210</v>
      </c>
      <c r="D834" s="188" t="s">
        <v>143</v>
      </c>
      <c r="E834" s="189" t="s">
        <v>1211</v>
      </c>
      <c r="F834" s="190" t="s">
        <v>1212</v>
      </c>
      <c r="G834" s="191" t="s">
        <v>215</v>
      </c>
      <c r="H834" s="192">
        <v>47</v>
      </c>
      <c r="I834" s="193"/>
      <c r="J834" s="194">
        <f>ROUND(I834*H834,2)</f>
        <v>0</v>
      </c>
      <c r="K834" s="190" t="s">
        <v>147</v>
      </c>
      <c r="L834" s="61"/>
      <c r="M834" s="195" t="s">
        <v>21</v>
      </c>
      <c r="N834" s="196" t="s">
        <v>44</v>
      </c>
      <c r="O834" s="42"/>
      <c r="P834" s="197">
        <f>O834*H834</f>
        <v>0</v>
      </c>
      <c r="Q834" s="197">
        <v>2.0910000000000001E-5</v>
      </c>
      <c r="R834" s="197">
        <f>Q834*H834</f>
        <v>9.8277E-4</v>
      </c>
      <c r="S834" s="197">
        <v>0</v>
      </c>
      <c r="T834" s="198">
        <f>S834*H834</f>
        <v>0</v>
      </c>
      <c r="AR834" s="24" t="s">
        <v>252</v>
      </c>
      <c r="AT834" s="24" t="s">
        <v>143</v>
      </c>
      <c r="AU834" s="24" t="s">
        <v>83</v>
      </c>
      <c r="AY834" s="24" t="s">
        <v>140</v>
      </c>
      <c r="BE834" s="199">
        <f>IF(N834="základní",J834,0)</f>
        <v>0</v>
      </c>
      <c r="BF834" s="199">
        <f>IF(N834="snížená",J834,0)</f>
        <v>0</v>
      </c>
      <c r="BG834" s="199">
        <f>IF(N834="zákl. přenesená",J834,0)</f>
        <v>0</v>
      </c>
      <c r="BH834" s="199">
        <f>IF(N834="sníž. přenesená",J834,0)</f>
        <v>0</v>
      </c>
      <c r="BI834" s="199">
        <f>IF(N834="nulová",J834,0)</f>
        <v>0</v>
      </c>
      <c r="BJ834" s="24" t="s">
        <v>81</v>
      </c>
      <c r="BK834" s="199">
        <f>ROUND(I834*H834,2)</f>
        <v>0</v>
      </c>
      <c r="BL834" s="24" t="s">
        <v>252</v>
      </c>
      <c r="BM834" s="24" t="s">
        <v>1213</v>
      </c>
    </row>
    <row r="835" spans="2:65" s="1" customFormat="1" ht="25.5" customHeight="1">
      <c r="B835" s="41"/>
      <c r="C835" s="188" t="s">
        <v>1214</v>
      </c>
      <c r="D835" s="188" t="s">
        <v>143</v>
      </c>
      <c r="E835" s="189" t="s">
        <v>1215</v>
      </c>
      <c r="F835" s="190" t="s">
        <v>1216</v>
      </c>
      <c r="G835" s="191" t="s">
        <v>215</v>
      </c>
      <c r="H835" s="192">
        <v>47</v>
      </c>
      <c r="I835" s="193"/>
      <c r="J835" s="194">
        <f>ROUND(I835*H835,2)</f>
        <v>0</v>
      </c>
      <c r="K835" s="190" t="s">
        <v>147</v>
      </c>
      <c r="L835" s="61"/>
      <c r="M835" s="195" t="s">
        <v>21</v>
      </c>
      <c r="N835" s="196" t="s">
        <v>44</v>
      </c>
      <c r="O835" s="42"/>
      <c r="P835" s="197">
        <f>O835*H835</f>
        <v>0</v>
      </c>
      <c r="Q835" s="197">
        <v>2.4382000000000001E-5</v>
      </c>
      <c r="R835" s="197">
        <f>Q835*H835</f>
        <v>1.145954E-3</v>
      </c>
      <c r="S835" s="197">
        <v>0</v>
      </c>
      <c r="T835" s="198">
        <f>S835*H835</f>
        <v>0</v>
      </c>
      <c r="AR835" s="24" t="s">
        <v>252</v>
      </c>
      <c r="AT835" s="24" t="s">
        <v>143</v>
      </c>
      <c r="AU835" s="24" t="s">
        <v>83</v>
      </c>
      <c r="AY835" s="24" t="s">
        <v>140</v>
      </c>
      <c r="BE835" s="199">
        <f>IF(N835="základní",J835,0)</f>
        <v>0</v>
      </c>
      <c r="BF835" s="199">
        <f>IF(N835="snížená",J835,0)</f>
        <v>0</v>
      </c>
      <c r="BG835" s="199">
        <f>IF(N835="zákl. přenesená",J835,0)</f>
        <v>0</v>
      </c>
      <c r="BH835" s="199">
        <f>IF(N835="sníž. přenesená",J835,0)</f>
        <v>0</v>
      </c>
      <c r="BI835" s="199">
        <f>IF(N835="nulová",J835,0)</f>
        <v>0</v>
      </c>
      <c r="BJ835" s="24" t="s">
        <v>81</v>
      </c>
      <c r="BK835" s="199">
        <f>ROUND(I835*H835,2)</f>
        <v>0</v>
      </c>
      <c r="BL835" s="24" t="s">
        <v>252</v>
      </c>
      <c r="BM835" s="24" t="s">
        <v>1217</v>
      </c>
    </row>
    <row r="836" spans="2:65" s="1" customFormat="1" ht="16.5" customHeight="1">
      <c r="B836" s="41"/>
      <c r="C836" s="188" t="s">
        <v>1218</v>
      </c>
      <c r="D836" s="188" t="s">
        <v>143</v>
      </c>
      <c r="E836" s="189" t="s">
        <v>1219</v>
      </c>
      <c r="F836" s="190" t="s">
        <v>1220</v>
      </c>
      <c r="G836" s="191" t="s">
        <v>154</v>
      </c>
      <c r="H836" s="192">
        <v>47</v>
      </c>
      <c r="I836" s="193"/>
      <c r="J836" s="194">
        <f>ROUND(I836*H836,2)</f>
        <v>0</v>
      </c>
      <c r="K836" s="190" t="s">
        <v>147</v>
      </c>
      <c r="L836" s="61"/>
      <c r="M836" s="195" t="s">
        <v>21</v>
      </c>
      <c r="N836" s="196" t="s">
        <v>44</v>
      </c>
      <c r="O836" s="42"/>
      <c r="P836" s="197">
        <f>O836*H836</f>
        <v>0</v>
      </c>
      <c r="Q836" s="197">
        <v>4.2779999999999999E-4</v>
      </c>
      <c r="R836" s="197">
        <f>Q836*H836</f>
        <v>2.0106599999999999E-2</v>
      </c>
      <c r="S836" s="197">
        <v>0</v>
      </c>
      <c r="T836" s="198">
        <f>S836*H836</f>
        <v>0</v>
      </c>
      <c r="AR836" s="24" t="s">
        <v>252</v>
      </c>
      <c r="AT836" s="24" t="s">
        <v>143</v>
      </c>
      <c r="AU836" s="24" t="s">
        <v>83</v>
      </c>
      <c r="AY836" s="24" t="s">
        <v>140</v>
      </c>
      <c r="BE836" s="199">
        <f>IF(N836="základní",J836,0)</f>
        <v>0</v>
      </c>
      <c r="BF836" s="199">
        <f>IF(N836="snížená",J836,0)</f>
        <v>0</v>
      </c>
      <c r="BG836" s="199">
        <f>IF(N836="zákl. přenesená",J836,0)</f>
        <v>0</v>
      </c>
      <c r="BH836" s="199">
        <f>IF(N836="sníž. přenesená",J836,0)</f>
        <v>0</v>
      </c>
      <c r="BI836" s="199">
        <f>IF(N836="nulová",J836,0)</f>
        <v>0</v>
      </c>
      <c r="BJ836" s="24" t="s">
        <v>81</v>
      </c>
      <c r="BK836" s="199">
        <f>ROUND(I836*H836,2)</f>
        <v>0</v>
      </c>
      <c r="BL836" s="24" t="s">
        <v>252</v>
      </c>
      <c r="BM836" s="24" t="s">
        <v>1221</v>
      </c>
    </row>
    <row r="837" spans="2:65" s="1" customFormat="1" ht="25.5" customHeight="1">
      <c r="B837" s="41"/>
      <c r="C837" s="188" t="s">
        <v>1222</v>
      </c>
      <c r="D837" s="188" t="s">
        <v>143</v>
      </c>
      <c r="E837" s="189" t="s">
        <v>1223</v>
      </c>
      <c r="F837" s="190" t="s">
        <v>1224</v>
      </c>
      <c r="G837" s="191" t="s">
        <v>215</v>
      </c>
      <c r="H837" s="192">
        <v>38.25</v>
      </c>
      <c r="I837" s="193"/>
      <c r="J837" s="194">
        <f>ROUND(I837*H837,2)</f>
        <v>0</v>
      </c>
      <c r="K837" s="190" t="s">
        <v>147</v>
      </c>
      <c r="L837" s="61"/>
      <c r="M837" s="195" t="s">
        <v>21</v>
      </c>
      <c r="N837" s="196" t="s">
        <v>44</v>
      </c>
      <c r="O837" s="42"/>
      <c r="P837" s="197">
        <f>O837*H837</f>
        <v>0</v>
      </c>
      <c r="Q837" s="197">
        <v>3.1940000000000003E-5</v>
      </c>
      <c r="R837" s="197">
        <f>Q837*H837</f>
        <v>1.221705E-3</v>
      </c>
      <c r="S837" s="197">
        <v>0</v>
      </c>
      <c r="T837" s="198">
        <f>S837*H837</f>
        <v>0</v>
      </c>
      <c r="AR837" s="24" t="s">
        <v>252</v>
      </c>
      <c r="AT837" s="24" t="s">
        <v>143</v>
      </c>
      <c r="AU837" s="24" t="s">
        <v>83</v>
      </c>
      <c r="AY837" s="24" t="s">
        <v>140</v>
      </c>
      <c r="BE837" s="199">
        <f>IF(N837="základní",J837,0)</f>
        <v>0</v>
      </c>
      <c r="BF837" s="199">
        <f>IF(N837="snížená",J837,0)</f>
        <v>0</v>
      </c>
      <c r="BG837" s="199">
        <f>IF(N837="zákl. přenesená",J837,0)</f>
        <v>0</v>
      </c>
      <c r="BH837" s="199">
        <f>IF(N837="sníž. přenesená",J837,0)</f>
        <v>0</v>
      </c>
      <c r="BI837" s="199">
        <f>IF(N837="nulová",J837,0)</f>
        <v>0</v>
      </c>
      <c r="BJ837" s="24" t="s">
        <v>81</v>
      </c>
      <c r="BK837" s="199">
        <f>ROUND(I837*H837,2)</f>
        <v>0</v>
      </c>
      <c r="BL837" s="24" t="s">
        <v>252</v>
      </c>
      <c r="BM837" s="24" t="s">
        <v>1225</v>
      </c>
    </row>
    <row r="838" spans="2:65" s="10" customFormat="1" ht="29.85" customHeight="1">
      <c r="B838" s="172"/>
      <c r="C838" s="173"/>
      <c r="D838" s="174" t="s">
        <v>72</v>
      </c>
      <c r="E838" s="186" t="s">
        <v>1226</v>
      </c>
      <c r="F838" s="186" t="s">
        <v>1227</v>
      </c>
      <c r="G838" s="173"/>
      <c r="H838" s="173"/>
      <c r="I838" s="176"/>
      <c r="J838" s="187">
        <f>BK838</f>
        <v>0</v>
      </c>
      <c r="K838" s="173"/>
      <c r="L838" s="178"/>
      <c r="M838" s="179"/>
      <c r="N838" s="180"/>
      <c r="O838" s="180"/>
      <c r="P838" s="181">
        <f>SUM(P839:P891)</f>
        <v>0</v>
      </c>
      <c r="Q838" s="180"/>
      <c r="R838" s="181">
        <f>SUM(R839:R891)</f>
        <v>0.55491432880000002</v>
      </c>
      <c r="S838" s="180"/>
      <c r="T838" s="182">
        <f>SUM(T839:T891)</f>
        <v>0.14085842000000001</v>
      </c>
      <c r="AR838" s="183" t="s">
        <v>83</v>
      </c>
      <c r="AT838" s="184" t="s">
        <v>72</v>
      </c>
      <c r="AU838" s="184" t="s">
        <v>81</v>
      </c>
      <c r="AY838" s="183" t="s">
        <v>140</v>
      </c>
      <c r="BK838" s="185">
        <f>SUM(BK839:BK891)</f>
        <v>0</v>
      </c>
    </row>
    <row r="839" spans="2:65" s="1" customFormat="1" ht="16.5" customHeight="1">
      <c r="B839" s="41"/>
      <c r="C839" s="188" t="s">
        <v>1228</v>
      </c>
      <c r="D839" s="188" t="s">
        <v>143</v>
      </c>
      <c r="E839" s="189" t="s">
        <v>1229</v>
      </c>
      <c r="F839" s="190" t="s">
        <v>1230</v>
      </c>
      <c r="G839" s="191" t="s">
        <v>154</v>
      </c>
      <c r="H839" s="192">
        <v>454.38200000000001</v>
      </c>
      <c r="I839" s="193"/>
      <c r="J839" s="194">
        <f>ROUND(I839*H839,2)</f>
        <v>0</v>
      </c>
      <c r="K839" s="190" t="s">
        <v>147</v>
      </c>
      <c r="L839" s="61"/>
      <c r="M839" s="195" t="s">
        <v>21</v>
      </c>
      <c r="N839" s="196" t="s">
        <v>44</v>
      </c>
      <c r="O839" s="42"/>
      <c r="P839" s="197">
        <f>O839*H839</f>
        <v>0</v>
      </c>
      <c r="Q839" s="197">
        <v>1E-3</v>
      </c>
      <c r="R839" s="197">
        <f>Q839*H839</f>
        <v>0.45438200000000001</v>
      </c>
      <c r="S839" s="197">
        <v>3.1E-4</v>
      </c>
      <c r="T839" s="198">
        <f>S839*H839</f>
        <v>0.14085842000000001</v>
      </c>
      <c r="AR839" s="24" t="s">
        <v>252</v>
      </c>
      <c r="AT839" s="24" t="s">
        <v>143</v>
      </c>
      <c r="AU839" s="24" t="s">
        <v>83</v>
      </c>
      <c r="AY839" s="24" t="s">
        <v>140</v>
      </c>
      <c r="BE839" s="199">
        <f>IF(N839="základní",J839,0)</f>
        <v>0</v>
      </c>
      <c r="BF839" s="199">
        <f>IF(N839="snížená",J839,0)</f>
        <v>0</v>
      </c>
      <c r="BG839" s="199">
        <f>IF(N839="zákl. přenesená",J839,0)</f>
        <v>0</v>
      </c>
      <c r="BH839" s="199">
        <f>IF(N839="sníž. přenesená",J839,0)</f>
        <v>0</v>
      </c>
      <c r="BI839" s="199">
        <f>IF(N839="nulová",J839,0)</f>
        <v>0</v>
      </c>
      <c r="BJ839" s="24" t="s">
        <v>81</v>
      </c>
      <c r="BK839" s="199">
        <f>ROUND(I839*H839,2)</f>
        <v>0</v>
      </c>
      <c r="BL839" s="24" t="s">
        <v>252</v>
      </c>
      <c r="BM839" s="24" t="s">
        <v>1231</v>
      </c>
    </row>
    <row r="840" spans="2:65" s="11" customFormat="1">
      <c r="B840" s="200"/>
      <c r="C840" s="201"/>
      <c r="D840" s="202" t="s">
        <v>156</v>
      </c>
      <c r="E840" s="203" t="s">
        <v>21</v>
      </c>
      <c r="F840" s="204" t="s">
        <v>1232</v>
      </c>
      <c r="G840" s="201"/>
      <c r="H840" s="203" t="s">
        <v>21</v>
      </c>
      <c r="I840" s="205"/>
      <c r="J840" s="201"/>
      <c r="K840" s="201"/>
      <c r="L840" s="206"/>
      <c r="M840" s="207"/>
      <c r="N840" s="208"/>
      <c r="O840" s="208"/>
      <c r="P840" s="208"/>
      <c r="Q840" s="208"/>
      <c r="R840" s="208"/>
      <c r="S840" s="208"/>
      <c r="T840" s="209"/>
      <c r="AT840" s="210" t="s">
        <v>156</v>
      </c>
      <c r="AU840" s="210" t="s">
        <v>83</v>
      </c>
      <c r="AV840" s="11" t="s">
        <v>81</v>
      </c>
      <c r="AW840" s="11" t="s">
        <v>36</v>
      </c>
      <c r="AX840" s="11" t="s">
        <v>73</v>
      </c>
      <c r="AY840" s="210" t="s">
        <v>140</v>
      </c>
    </row>
    <row r="841" spans="2:65" s="11" customFormat="1">
      <c r="B841" s="200"/>
      <c r="C841" s="201"/>
      <c r="D841" s="202" t="s">
        <v>156</v>
      </c>
      <c r="E841" s="203" t="s">
        <v>21</v>
      </c>
      <c r="F841" s="204" t="s">
        <v>157</v>
      </c>
      <c r="G841" s="201"/>
      <c r="H841" s="203" t="s">
        <v>21</v>
      </c>
      <c r="I841" s="205"/>
      <c r="J841" s="201"/>
      <c r="K841" s="201"/>
      <c r="L841" s="206"/>
      <c r="M841" s="207"/>
      <c r="N841" s="208"/>
      <c r="O841" s="208"/>
      <c r="P841" s="208"/>
      <c r="Q841" s="208"/>
      <c r="R841" s="208"/>
      <c r="S841" s="208"/>
      <c r="T841" s="209"/>
      <c r="AT841" s="210" t="s">
        <v>156</v>
      </c>
      <c r="AU841" s="210" t="s">
        <v>83</v>
      </c>
      <c r="AV841" s="11" t="s">
        <v>81</v>
      </c>
      <c r="AW841" s="11" t="s">
        <v>36</v>
      </c>
      <c r="AX841" s="11" t="s">
        <v>73</v>
      </c>
      <c r="AY841" s="210" t="s">
        <v>140</v>
      </c>
    </row>
    <row r="842" spans="2:65" s="12" customFormat="1">
      <c r="B842" s="211"/>
      <c r="C842" s="212"/>
      <c r="D842" s="202" t="s">
        <v>156</v>
      </c>
      <c r="E842" s="213" t="s">
        <v>21</v>
      </c>
      <c r="F842" s="214" t="s">
        <v>158</v>
      </c>
      <c r="G842" s="212"/>
      <c r="H842" s="215">
        <v>79.150999999999996</v>
      </c>
      <c r="I842" s="216"/>
      <c r="J842" s="212"/>
      <c r="K842" s="212"/>
      <c r="L842" s="217"/>
      <c r="M842" s="218"/>
      <c r="N842" s="219"/>
      <c r="O842" s="219"/>
      <c r="P842" s="219"/>
      <c r="Q842" s="219"/>
      <c r="R842" s="219"/>
      <c r="S842" s="219"/>
      <c r="T842" s="220"/>
      <c r="AT842" s="221" t="s">
        <v>156</v>
      </c>
      <c r="AU842" s="221" t="s">
        <v>83</v>
      </c>
      <c r="AV842" s="12" t="s">
        <v>83</v>
      </c>
      <c r="AW842" s="12" t="s">
        <v>36</v>
      </c>
      <c r="AX842" s="12" t="s">
        <v>73</v>
      </c>
      <c r="AY842" s="221" t="s">
        <v>140</v>
      </c>
    </row>
    <row r="843" spans="2:65" s="12" customFormat="1">
      <c r="B843" s="211"/>
      <c r="C843" s="212"/>
      <c r="D843" s="202" t="s">
        <v>156</v>
      </c>
      <c r="E843" s="213" t="s">
        <v>21</v>
      </c>
      <c r="F843" s="214" t="s">
        <v>159</v>
      </c>
      <c r="G843" s="212"/>
      <c r="H843" s="215">
        <v>-1.323</v>
      </c>
      <c r="I843" s="216"/>
      <c r="J843" s="212"/>
      <c r="K843" s="212"/>
      <c r="L843" s="217"/>
      <c r="M843" s="218"/>
      <c r="N843" s="219"/>
      <c r="O843" s="219"/>
      <c r="P843" s="219"/>
      <c r="Q843" s="219"/>
      <c r="R843" s="219"/>
      <c r="S843" s="219"/>
      <c r="T843" s="220"/>
      <c r="AT843" s="221" t="s">
        <v>156</v>
      </c>
      <c r="AU843" s="221" t="s">
        <v>83</v>
      </c>
      <c r="AV843" s="12" t="s">
        <v>83</v>
      </c>
      <c r="AW843" s="12" t="s">
        <v>36</v>
      </c>
      <c r="AX843" s="12" t="s">
        <v>73</v>
      </c>
      <c r="AY843" s="221" t="s">
        <v>140</v>
      </c>
    </row>
    <row r="844" spans="2:65" s="13" customFormat="1">
      <c r="B844" s="222"/>
      <c r="C844" s="223"/>
      <c r="D844" s="202" t="s">
        <v>156</v>
      </c>
      <c r="E844" s="224" t="s">
        <v>21</v>
      </c>
      <c r="F844" s="225" t="s">
        <v>160</v>
      </c>
      <c r="G844" s="223"/>
      <c r="H844" s="226">
        <v>77.828000000000003</v>
      </c>
      <c r="I844" s="227"/>
      <c r="J844" s="223"/>
      <c r="K844" s="223"/>
      <c r="L844" s="228"/>
      <c r="M844" s="229"/>
      <c r="N844" s="230"/>
      <c r="O844" s="230"/>
      <c r="P844" s="230"/>
      <c r="Q844" s="230"/>
      <c r="R844" s="230"/>
      <c r="S844" s="230"/>
      <c r="T844" s="231"/>
      <c r="AT844" s="232" t="s">
        <v>156</v>
      </c>
      <c r="AU844" s="232" t="s">
        <v>83</v>
      </c>
      <c r="AV844" s="13" t="s">
        <v>141</v>
      </c>
      <c r="AW844" s="13" t="s">
        <v>36</v>
      </c>
      <c r="AX844" s="13" t="s">
        <v>73</v>
      </c>
      <c r="AY844" s="232" t="s">
        <v>140</v>
      </c>
    </row>
    <row r="845" spans="2:65" s="11" customFormat="1">
      <c r="B845" s="200"/>
      <c r="C845" s="201"/>
      <c r="D845" s="202" t="s">
        <v>156</v>
      </c>
      <c r="E845" s="203" t="s">
        <v>21</v>
      </c>
      <c r="F845" s="204" t="s">
        <v>161</v>
      </c>
      <c r="G845" s="201"/>
      <c r="H845" s="203" t="s">
        <v>21</v>
      </c>
      <c r="I845" s="205"/>
      <c r="J845" s="201"/>
      <c r="K845" s="201"/>
      <c r="L845" s="206"/>
      <c r="M845" s="207"/>
      <c r="N845" s="208"/>
      <c r="O845" s="208"/>
      <c r="P845" s="208"/>
      <c r="Q845" s="208"/>
      <c r="R845" s="208"/>
      <c r="S845" s="208"/>
      <c r="T845" s="209"/>
      <c r="AT845" s="210" t="s">
        <v>156</v>
      </c>
      <c r="AU845" s="210" t="s">
        <v>83</v>
      </c>
      <c r="AV845" s="11" t="s">
        <v>81</v>
      </c>
      <c r="AW845" s="11" t="s">
        <v>36</v>
      </c>
      <c r="AX845" s="11" t="s">
        <v>73</v>
      </c>
      <c r="AY845" s="210" t="s">
        <v>140</v>
      </c>
    </row>
    <row r="846" spans="2:65" s="12" customFormat="1">
      <c r="B846" s="211"/>
      <c r="C846" s="212"/>
      <c r="D846" s="202" t="s">
        <v>156</v>
      </c>
      <c r="E846" s="213" t="s">
        <v>21</v>
      </c>
      <c r="F846" s="214" t="s">
        <v>162</v>
      </c>
      <c r="G846" s="212"/>
      <c r="H846" s="215">
        <v>76.584999999999994</v>
      </c>
      <c r="I846" s="216"/>
      <c r="J846" s="212"/>
      <c r="K846" s="212"/>
      <c r="L846" s="217"/>
      <c r="M846" s="218"/>
      <c r="N846" s="219"/>
      <c r="O846" s="219"/>
      <c r="P846" s="219"/>
      <c r="Q846" s="219"/>
      <c r="R846" s="219"/>
      <c r="S846" s="219"/>
      <c r="T846" s="220"/>
      <c r="AT846" s="221" t="s">
        <v>156</v>
      </c>
      <c r="AU846" s="221" t="s">
        <v>83</v>
      </c>
      <c r="AV846" s="12" t="s">
        <v>83</v>
      </c>
      <c r="AW846" s="12" t="s">
        <v>36</v>
      </c>
      <c r="AX846" s="12" t="s">
        <v>73</v>
      </c>
      <c r="AY846" s="221" t="s">
        <v>140</v>
      </c>
    </row>
    <row r="847" spans="2:65" s="12" customFormat="1">
      <c r="B847" s="211"/>
      <c r="C847" s="212"/>
      <c r="D847" s="202" t="s">
        <v>156</v>
      </c>
      <c r="E847" s="213" t="s">
        <v>21</v>
      </c>
      <c r="F847" s="214" t="s">
        <v>163</v>
      </c>
      <c r="G847" s="212"/>
      <c r="H847" s="215">
        <v>-1.2E-2</v>
      </c>
      <c r="I847" s="216"/>
      <c r="J847" s="212"/>
      <c r="K847" s="212"/>
      <c r="L847" s="217"/>
      <c r="M847" s="218"/>
      <c r="N847" s="219"/>
      <c r="O847" s="219"/>
      <c r="P847" s="219"/>
      <c r="Q847" s="219"/>
      <c r="R847" s="219"/>
      <c r="S847" s="219"/>
      <c r="T847" s="220"/>
      <c r="AT847" s="221" t="s">
        <v>156</v>
      </c>
      <c r="AU847" s="221" t="s">
        <v>83</v>
      </c>
      <c r="AV847" s="12" t="s">
        <v>83</v>
      </c>
      <c r="AW847" s="12" t="s">
        <v>36</v>
      </c>
      <c r="AX847" s="12" t="s">
        <v>73</v>
      </c>
      <c r="AY847" s="221" t="s">
        <v>140</v>
      </c>
    </row>
    <row r="848" spans="2:65" s="13" customFormat="1">
      <c r="B848" s="222"/>
      <c r="C848" s="223"/>
      <c r="D848" s="202" t="s">
        <v>156</v>
      </c>
      <c r="E848" s="224" t="s">
        <v>21</v>
      </c>
      <c r="F848" s="225" t="s">
        <v>160</v>
      </c>
      <c r="G848" s="223"/>
      <c r="H848" s="226">
        <v>76.572999999999993</v>
      </c>
      <c r="I848" s="227"/>
      <c r="J848" s="223"/>
      <c r="K848" s="223"/>
      <c r="L848" s="228"/>
      <c r="M848" s="229"/>
      <c r="N848" s="230"/>
      <c r="O848" s="230"/>
      <c r="P848" s="230"/>
      <c r="Q848" s="230"/>
      <c r="R848" s="230"/>
      <c r="S848" s="230"/>
      <c r="T848" s="231"/>
      <c r="AT848" s="232" t="s">
        <v>156</v>
      </c>
      <c r="AU848" s="232" t="s">
        <v>83</v>
      </c>
      <c r="AV848" s="13" t="s">
        <v>141</v>
      </c>
      <c r="AW848" s="13" t="s">
        <v>36</v>
      </c>
      <c r="AX848" s="13" t="s">
        <v>73</v>
      </c>
      <c r="AY848" s="232" t="s">
        <v>140</v>
      </c>
    </row>
    <row r="849" spans="2:51" s="11" customFormat="1">
      <c r="B849" s="200"/>
      <c r="C849" s="201"/>
      <c r="D849" s="202" t="s">
        <v>156</v>
      </c>
      <c r="E849" s="203" t="s">
        <v>21</v>
      </c>
      <c r="F849" s="204" t="s">
        <v>1233</v>
      </c>
      <c r="G849" s="201"/>
      <c r="H849" s="203" t="s">
        <v>21</v>
      </c>
      <c r="I849" s="205"/>
      <c r="J849" s="201"/>
      <c r="K849" s="201"/>
      <c r="L849" s="206"/>
      <c r="M849" s="207"/>
      <c r="N849" s="208"/>
      <c r="O849" s="208"/>
      <c r="P849" s="208"/>
      <c r="Q849" s="208"/>
      <c r="R849" s="208"/>
      <c r="S849" s="208"/>
      <c r="T849" s="209"/>
      <c r="AT849" s="210" t="s">
        <v>156</v>
      </c>
      <c r="AU849" s="210" t="s">
        <v>83</v>
      </c>
      <c r="AV849" s="11" t="s">
        <v>81</v>
      </c>
      <c r="AW849" s="11" t="s">
        <v>36</v>
      </c>
      <c r="AX849" s="11" t="s">
        <v>73</v>
      </c>
      <c r="AY849" s="210" t="s">
        <v>140</v>
      </c>
    </row>
    <row r="850" spans="2:51" s="11" customFormat="1">
      <c r="B850" s="200"/>
      <c r="C850" s="201"/>
      <c r="D850" s="202" t="s">
        <v>156</v>
      </c>
      <c r="E850" s="203" t="s">
        <v>21</v>
      </c>
      <c r="F850" s="204" t="s">
        <v>157</v>
      </c>
      <c r="G850" s="201"/>
      <c r="H850" s="203" t="s">
        <v>21</v>
      </c>
      <c r="I850" s="205"/>
      <c r="J850" s="201"/>
      <c r="K850" s="201"/>
      <c r="L850" s="206"/>
      <c r="M850" s="207"/>
      <c r="N850" s="208"/>
      <c r="O850" s="208"/>
      <c r="P850" s="208"/>
      <c r="Q850" s="208"/>
      <c r="R850" s="208"/>
      <c r="S850" s="208"/>
      <c r="T850" s="209"/>
      <c r="AT850" s="210" t="s">
        <v>156</v>
      </c>
      <c r="AU850" s="210" t="s">
        <v>83</v>
      </c>
      <c r="AV850" s="11" t="s">
        <v>81</v>
      </c>
      <c r="AW850" s="11" t="s">
        <v>36</v>
      </c>
      <c r="AX850" s="11" t="s">
        <v>73</v>
      </c>
      <c r="AY850" s="210" t="s">
        <v>140</v>
      </c>
    </row>
    <row r="851" spans="2:51" s="12" customFormat="1">
      <c r="B851" s="211"/>
      <c r="C851" s="212"/>
      <c r="D851" s="202" t="s">
        <v>156</v>
      </c>
      <c r="E851" s="213" t="s">
        <v>21</v>
      </c>
      <c r="F851" s="214" t="s">
        <v>182</v>
      </c>
      <c r="G851" s="212"/>
      <c r="H851" s="215">
        <v>153.24199999999999</v>
      </c>
      <c r="I851" s="216"/>
      <c r="J851" s="212"/>
      <c r="K851" s="212"/>
      <c r="L851" s="217"/>
      <c r="M851" s="218"/>
      <c r="N851" s="219"/>
      <c r="O851" s="219"/>
      <c r="P851" s="219"/>
      <c r="Q851" s="219"/>
      <c r="R851" s="219"/>
      <c r="S851" s="219"/>
      <c r="T851" s="220"/>
      <c r="AT851" s="221" t="s">
        <v>156</v>
      </c>
      <c r="AU851" s="221" t="s">
        <v>83</v>
      </c>
      <c r="AV851" s="12" t="s">
        <v>83</v>
      </c>
      <c r="AW851" s="12" t="s">
        <v>36</v>
      </c>
      <c r="AX851" s="12" t="s">
        <v>73</v>
      </c>
      <c r="AY851" s="221" t="s">
        <v>140</v>
      </c>
    </row>
    <row r="852" spans="2:51" s="12" customFormat="1">
      <c r="B852" s="211"/>
      <c r="C852" s="212"/>
      <c r="D852" s="202" t="s">
        <v>156</v>
      </c>
      <c r="E852" s="213" t="s">
        <v>21</v>
      </c>
      <c r="F852" s="214" t="s">
        <v>169</v>
      </c>
      <c r="G852" s="212"/>
      <c r="H852" s="215">
        <v>5.165</v>
      </c>
      <c r="I852" s="216"/>
      <c r="J852" s="212"/>
      <c r="K852" s="212"/>
      <c r="L852" s="217"/>
      <c r="M852" s="218"/>
      <c r="N852" s="219"/>
      <c r="O852" s="219"/>
      <c r="P852" s="219"/>
      <c r="Q852" s="219"/>
      <c r="R852" s="219"/>
      <c r="S852" s="219"/>
      <c r="T852" s="220"/>
      <c r="AT852" s="221" t="s">
        <v>156</v>
      </c>
      <c r="AU852" s="221" t="s">
        <v>83</v>
      </c>
      <c r="AV852" s="12" t="s">
        <v>83</v>
      </c>
      <c r="AW852" s="12" t="s">
        <v>36</v>
      </c>
      <c r="AX852" s="12" t="s">
        <v>73</v>
      </c>
      <c r="AY852" s="221" t="s">
        <v>140</v>
      </c>
    </row>
    <row r="853" spans="2:51" s="12" customFormat="1">
      <c r="B853" s="211"/>
      <c r="C853" s="212"/>
      <c r="D853" s="202" t="s">
        <v>156</v>
      </c>
      <c r="E853" s="213" t="s">
        <v>21</v>
      </c>
      <c r="F853" s="214" t="s">
        <v>1234</v>
      </c>
      <c r="G853" s="212"/>
      <c r="H853" s="215">
        <v>-0.08</v>
      </c>
      <c r="I853" s="216"/>
      <c r="J853" s="212"/>
      <c r="K853" s="212"/>
      <c r="L853" s="217"/>
      <c r="M853" s="218"/>
      <c r="N853" s="219"/>
      <c r="O853" s="219"/>
      <c r="P853" s="219"/>
      <c r="Q853" s="219"/>
      <c r="R853" s="219"/>
      <c r="S853" s="219"/>
      <c r="T853" s="220"/>
      <c r="AT853" s="221" t="s">
        <v>156</v>
      </c>
      <c r="AU853" s="221" t="s">
        <v>83</v>
      </c>
      <c r="AV853" s="12" t="s">
        <v>83</v>
      </c>
      <c r="AW853" s="12" t="s">
        <v>36</v>
      </c>
      <c r="AX853" s="12" t="s">
        <v>73</v>
      </c>
      <c r="AY853" s="221" t="s">
        <v>140</v>
      </c>
    </row>
    <row r="854" spans="2:51" s="12" customFormat="1">
      <c r="B854" s="211"/>
      <c r="C854" s="212"/>
      <c r="D854" s="202" t="s">
        <v>156</v>
      </c>
      <c r="E854" s="213" t="s">
        <v>21</v>
      </c>
      <c r="F854" s="214" t="s">
        <v>171</v>
      </c>
      <c r="G854" s="212"/>
      <c r="H854" s="215">
        <v>-2.1</v>
      </c>
      <c r="I854" s="216"/>
      <c r="J854" s="212"/>
      <c r="K854" s="212"/>
      <c r="L854" s="217"/>
      <c r="M854" s="218"/>
      <c r="N854" s="219"/>
      <c r="O854" s="219"/>
      <c r="P854" s="219"/>
      <c r="Q854" s="219"/>
      <c r="R854" s="219"/>
      <c r="S854" s="219"/>
      <c r="T854" s="220"/>
      <c r="AT854" s="221" t="s">
        <v>156</v>
      </c>
      <c r="AU854" s="221" t="s">
        <v>83</v>
      </c>
      <c r="AV854" s="12" t="s">
        <v>83</v>
      </c>
      <c r="AW854" s="12" t="s">
        <v>36</v>
      </c>
      <c r="AX854" s="12" t="s">
        <v>73</v>
      </c>
      <c r="AY854" s="221" t="s">
        <v>140</v>
      </c>
    </row>
    <row r="855" spans="2:51" s="12" customFormat="1">
      <c r="B855" s="211"/>
      <c r="C855" s="212"/>
      <c r="D855" s="202" t="s">
        <v>156</v>
      </c>
      <c r="E855" s="213" t="s">
        <v>21</v>
      </c>
      <c r="F855" s="214" t="s">
        <v>172</v>
      </c>
      <c r="G855" s="212"/>
      <c r="H855" s="215">
        <v>-1.59</v>
      </c>
      <c r="I855" s="216"/>
      <c r="J855" s="212"/>
      <c r="K855" s="212"/>
      <c r="L855" s="217"/>
      <c r="M855" s="218"/>
      <c r="N855" s="219"/>
      <c r="O855" s="219"/>
      <c r="P855" s="219"/>
      <c r="Q855" s="219"/>
      <c r="R855" s="219"/>
      <c r="S855" s="219"/>
      <c r="T855" s="220"/>
      <c r="AT855" s="221" t="s">
        <v>156</v>
      </c>
      <c r="AU855" s="221" t="s">
        <v>83</v>
      </c>
      <c r="AV855" s="12" t="s">
        <v>83</v>
      </c>
      <c r="AW855" s="12" t="s">
        <v>36</v>
      </c>
      <c r="AX855" s="12" t="s">
        <v>73</v>
      </c>
      <c r="AY855" s="221" t="s">
        <v>140</v>
      </c>
    </row>
    <row r="856" spans="2:51" s="13" customFormat="1">
      <c r="B856" s="222"/>
      <c r="C856" s="223"/>
      <c r="D856" s="202" t="s">
        <v>156</v>
      </c>
      <c r="E856" s="224" t="s">
        <v>21</v>
      </c>
      <c r="F856" s="225" t="s">
        <v>160</v>
      </c>
      <c r="G856" s="223"/>
      <c r="H856" s="226">
        <v>154.637</v>
      </c>
      <c r="I856" s="227"/>
      <c r="J856" s="223"/>
      <c r="K856" s="223"/>
      <c r="L856" s="228"/>
      <c r="M856" s="229"/>
      <c r="N856" s="230"/>
      <c r="O856" s="230"/>
      <c r="P856" s="230"/>
      <c r="Q856" s="230"/>
      <c r="R856" s="230"/>
      <c r="S856" s="230"/>
      <c r="T856" s="231"/>
      <c r="AT856" s="232" t="s">
        <v>156</v>
      </c>
      <c r="AU856" s="232" t="s">
        <v>83</v>
      </c>
      <c r="AV856" s="13" t="s">
        <v>141</v>
      </c>
      <c r="AW856" s="13" t="s">
        <v>36</v>
      </c>
      <c r="AX856" s="13" t="s">
        <v>73</v>
      </c>
      <c r="AY856" s="232" t="s">
        <v>140</v>
      </c>
    </row>
    <row r="857" spans="2:51" s="11" customFormat="1">
      <c r="B857" s="200"/>
      <c r="C857" s="201"/>
      <c r="D857" s="202" t="s">
        <v>156</v>
      </c>
      <c r="E857" s="203" t="s">
        <v>21</v>
      </c>
      <c r="F857" s="204" t="s">
        <v>161</v>
      </c>
      <c r="G857" s="201"/>
      <c r="H857" s="203" t="s">
        <v>21</v>
      </c>
      <c r="I857" s="205"/>
      <c r="J857" s="201"/>
      <c r="K857" s="201"/>
      <c r="L857" s="206"/>
      <c r="M857" s="207"/>
      <c r="N857" s="208"/>
      <c r="O857" s="208"/>
      <c r="P857" s="208"/>
      <c r="Q857" s="208"/>
      <c r="R857" s="208"/>
      <c r="S857" s="208"/>
      <c r="T857" s="209"/>
      <c r="AT857" s="210" t="s">
        <v>156</v>
      </c>
      <c r="AU857" s="210" t="s">
        <v>83</v>
      </c>
      <c r="AV857" s="11" t="s">
        <v>81</v>
      </c>
      <c r="AW857" s="11" t="s">
        <v>36</v>
      </c>
      <c r="AX857" s="11" t="s">
        <v>73</v>
      </c>
      <c r="AY857" s="210" t="s">
        <v>140</v>
      </c>
    </row>
    <row r="858" spans="2:51" s="12" customFormat="1">
      <c r="B858" s="211"/>
      <c r="C858" s="212"/>
      <c r="D858" s="202" t="s">
        <v>156</v>
      </c>
      <c r="E858" s="213" t="s">
        <v>21</v>
      </c>
      <c r="F858" s="214" t="s">
        <v>183</v>
      </c>
      <c r="G858" s="212"/>
      <c r="H858" s="215">
        <v>143.24</v>
      </c>
      <c r="I858" s="216"/>
      <c r="J858" s="212"/>
      <c r="K858" s="212"/>
      <c r="L858" s="217"/>
      <c r="M858" s="218"/>
      <c r="N858" s="219"/>
      <c r="O858" s="219"/>
      <c r="P858" s="219"/>
      <c r="Q858" s="219"/>
      <c r="R858" s="219"/>
      <c r="S858" s="219"/>
      <c r="T858" s="220"/>
      <c r="AT858" s="221" t="s">
        <v>156</v>
      </c>
      <c r="AU858" s="221" t="s">
        <v>83</v>
      </c>
      <c r="AV858" s="12" t="s">
        <v>83</v>
      </c>
      <c r="AW858" s="12" t="s">
        <v>36</v>
      </c>
      <c r="AX858" s="12" t="s">
        <v>73</v>
      </c>
      <c r="AY858" s="221" t="s">
        <v>140</v>
      </c>
    </row>
    <row r="859" spans="2:51" s="12" customFormat="1">
      <c r="B859" s="211"/>
      <c r="C859" s="212"/>
      <c r="D859" s="202" t="s">
        <v>156</v>
      </c>
      <c r="E859" s="213" t="s">
        <v>21</v>
      </c>
      <c r="F859" s="214" t="s">
        <v>175</v>
      </c>
      <c r="G859" s="212"/>
      <c r="H859" s="215">
        <v>5.7149999999999999</v>
      </c>
      <c r="I859" s="216"/>
      <c r="J859" s="212"/>
      <c r="K859" s="212"/>
      <c r="L859" s="217"/>
      <c r="M859" s="218"/>
      <c r="N859" s="219"/>
      <c r="O859" s="219"/>
      <c r="P859" s="219"/>
      <c r="Q859" s="219"/>
      <c r="R859" s="219"/>
      <c r="S859" s="219"/>
      <c r="T859" s="220"/>
      <c r="AT859" s="221" t="s">
        <v>156</v>
      </c>
      <c r="AU859" s="221" t="s">
        <v>83</v>
      </c>
      <c r="AV859" s="12" t="s">
        <v>83</v>
      </c>
      <c r="AW859" s="12" t="s">
        <v>36</v>
      </c>
      <c r="AX859" s="12" t="s">
        <v>73</v>
      </c>
      <c r="AY859" s="221" t="s">
        <v>140</v>
      </c>
    </row>
    <row r="860" spans="2:51" s="12" customFormat="1">
      <c r="B860" s="211"/>
      <c r="C860" s="212"/>
      <c r="D860" s="202" t="s">
        <v>156</v>
      </c>
      <c r="E860" s="213" t="s">
        <v>21</v>
      </c>
      <c r="F860" s="214" t="s">
        <v>1234</v>
      </c>
      <c r="G860" s="212"/>
      <c r="H860" s="215">
        <v>-0.08</v>
      </c>
      <c r="I860" s="216"/>
      <c r="J860" s="212"/>
      <c r="K860" s="212"/>
      <c r="L860" s="217"/>
      <c r="M860" s="218"/>
      <c r="N860" s="219"/>
      <c r="O860" s="219"/>
      <c r="P860" s="219"/>
      <c r="Q860" s="219"/>
      <c r="R860" s="219"/>
      <c r="S860" s="219"/>
      <c r="T860" s="220"/>
      <c r="AT860" s="221" t="s">
        <v>156</v>
      </c>
      <c r="AU860" s="221" t="s">
        <v>83</v>
      </c>
      <c r="AV860" s="12" t="s">
        <v>83</v>
      </c>
      <c r="AW860" s="12" t="s">
        <v>36</v>
      </c>
      <c r="AX860" s="12" t="s">
        <v>73</v>
      </c>
      <c r="AY860" s="221" t="s">
        <v>140</v>
      </c>
    </row>
    <row r="861" spans="2:51" s="12" customFormat="1">
      <c r="B861" s="211"/>
      <c r="C861" s="212"/>
      <c r="D861" s="202" t="s">
        <v>156</v>
      </c>
      <c r="E861" s="213" t="s">
        <v>21</v>
      </c>
      <c r="F861" s="214" t="s">
        <v>176</v>
      </c>
      <c r="G861" s="212"/>
      <c r="H861" s="215">
        <v>-1.125</v>
      </c>
      <c r="I861" s="216"/>
      <c r="J861" s="212"/>
      <c r="K861" s="212"/>
      <c r="L861" s="217"/>
      <c r="M861" s="218"/>
      <c r="N861" s="219"/>
      <c r="O861" s="219"/>
      <c r="P861" s="219"/>
      <c r="Q861" s="219"/>
      <c r="R861" s="219"/>
      <c r="S861" s="219"/>
      <c r="T861" s="220"/>
      <c r="AT861" s="221" t="s">
        <v>156</v>
      </c>
      <c r="AU861" s="221" t="s">
        <v>83</v>
      </c>
      <c r="AV861" s="12" t="s">
        <v>83</v>
      </c>
      <c r="AW861" s="12" t="s">
        <v>36</v>
      </c>
      <c r="AX861" s="12" t="s">
        <v>73</v>
      </c>
      <c r="AY861" s="221" t="s">
        <v>140</v>
      </c>
    </row>
    <row r="862" spans="2:51" s="12" customFormat="1">
      <c r="B862" s="211"/>
      <c r="C862" s="212"/>
      <c r="D862" s="202" t="s">
        <v>156</v>
      </c>
      <c r="E862" s="213" t="s">
        <v>21</v>
      </c>
      <c r="F862" s="214" t="s">
        <v>171</v>
      </c>
      <c r="G862" s="212"/>
      <c r="H862" s="215">
        <v>-2.1</v>
      </c>
      <c r="I862" s="216"/>
      <c r="J862" s="212"/>
      <c r="K862" s="212"/>
      <c r="L862" s="217"/>
      <c r="M862" s="218"/>
      <c r="N862" s="219"/>
      <c r="O862" s="219"/>
      <c r="P862" s="219"/>
      <c r="Q862" s="219"/>
      <c r="R862" s="219"/>
      <c r="S862" s="219"/>
      <c r="T862" s="220"/>
      <c r="AT862" s="221" t="s">
        <v>156</v>
      </c>
      <c r="AU862" s="221" t="s">
        <v>83</v>
      </c>
      <c r="AV862" s="12" t="s">
        <v>83</v>
      </c>
      <c r="AW862" s="12" t="s">
        <v>36</v>
      </c>
      <c r="AX862" s="12" t="s">
        <v>73</v>
      </c>
      <c r="AY862" s="221" t="s">
        <v>140</v>
      </c>
    </row>
    <row r="863" spans="2:51" s="12" customFormat="1">
      <c r="B863" s="211"/>
      <c r="C863" s="212"/>
      <c r="D863" s="202" t="s">
        <v>156</v>
      </c>
      <c r="E863" s="213" t="s">
        <v>21</v>
      </c>
      <c r="F863" s="214" t="s">
        <v>1235</v>
      </c>
      <c r="G863" s="212"/>
      <c r="H863" s="215">
        <v>-0.30599999999999999</v>
      </c>
      <c r="I863" s="216"/>
      <c r="J863" s="212"/>
      <c r="K863" s="212"/>
      <c r="L863" s="217"/>
      <c r="M863" s="218"/>
      <c r="N863" s="219"/>
      <c r="O863" s="219"/>
      <c r="P863" s="219"/>
      <c r="Q863" s="219"/>
      <c r="R863" s="219"/>
      <c r="S863" s="219"/>
      <c r="T863" s="220"/>
      <c r="AT863" s="221" t="s">
        <v>156</v>
      </c>
      <c r="AU863" s="221" t="s">
        <v>83</v>
      </c>
      <c r="AV863" s="12" t="s">
        <v>83</v>
      </c>
      <c r="AW863" s="12" t="s">
        <v>36</v>
      </c>
      <c r="AX863" s="12" t="s">
        <v>73</v>
      </c>
      <c r="AY863" s="221" t="s">
        <v>140</v>
      </c>
    </row>
    <row r="864" spans="2:51" s="13" customFormat="1">
      <c r="B864" s="222"/>
      <c r="C864" s="223"/>
      <c r="D864" s="202" t="s">
        <v>156</v>
      </c>
      <c r="E864" s="224" t="s">
        <v>21</v>
      </c>
      <c r="F864" s="225" t="s">
        <v>160</v>
      </c>
      <c r="G864" s="223"/>
      <c r="H864" s="226">
        <v>145.34399999999999</v>
      </c>
      <c r="I864" s="227"/>
      <c r="J864" s="223"/>
      <c r="K864" s="223"/>
      <c r="L864" s="228"/>
      <c r="M864" s="229"/>
      <c r="N864" s="230"/>
      <c r="O864" s="230"/>
      <c r="P864" s="230"/>
      <c r="Q864" s="230"/>
      <c r="R864" s="230"/>
      <c r="S864" s="230"/>
      <c r="T864" s="231"/>
      <c r="AT864" s="232" t="s">
        <v>156</v>
      </c>
      <c r="AU864" s="232" t="s">
        <v>83</v>
      </c>
      <c r="AV864" s="13" t="s">
        <v>141</v>
      </c>
      <c r="AW864" s="13" t="s">
        <v>36</v>
      </c>
      <c r="AX864" s="13" t="s">
        <v>73</v>
      </c>
      <c r="AY864" s="232" t="s">
        <v>140</v>
      </c>
    </row>
    <row r="865" spans="2:65" s="14" customFormat="1">
      <c r="B865" s="233"/>
      <c r="C865" s="234"/>
      <c r="D865" s="202" t="s">
        <v>156</v>
      </c>
      <c r="E865" s="235" t="s">
        <v>21</v>
      </c>
      <c r="F865" s="236" t="s">
        <v>164</v>
      </c>
      <c r="G865" s="234"/>
      <c r="H865" s="237">
        <v>454.38200000000001</v>
      </c>
      <c r="I865" s="238"/>
      <c r="J865" s="234"/>
      <c r="K865" s="234"/>
      <c r="L865" s="239"/>
      <c r="M865" s="240"/>
      <c r="N865" s="241"/>
      <c r="O865" s="241"/>
      <c r="P865" s="241"/>
      <c r="Q865" s="241"/>
      <c r="R865" s="241"/>
      <c r="S865" s="241"/>
      <c r="T865" s="242"/>
      <c r="AT865" s="243" t="s">
        <v>156</v>
      </c>
      <c r="AU865" s="243" t="s">
        <v>83</v>
      </c>
      <c r="AV865" s="14" t="s">
        <v>148</v>
      </c>
      <c r="AW865" s="14" t="s">
        <v>36</v>
      </c>
      <c r="AX865" s="14" t="s">
        <v>81</v>
      </c>
      <c r="AY865" s="243" t="s">
        <v>140</v>
      </c>
    </row>
    <row r="866" spans="2:65" s="1" customFormat="1" ht="25.5" customHeight="1">
      <c r="B866" s="41"/>
      <c r="C866" s="188" t="s">
        <v>1236</v>
      </c>
      <c r="D866" s="188" t="s">
        <v>143</v>
      </c>
      <c r="E866" s="189" t="s">
        <v>1237</v>
      </c>
      <c r="F866" s="190" t="s">
        <v>1238</v>
      </c>
      <c r="G866" s="191" t="s">
        <v>154</v>
      </c>
      <c r="H866" s="192">
        <v>454.38200000000001</v>
      </c>
      <c r="I866" s="193"/>
      <c r="J866" s="194">
        <f>ROUND(I866*H866,2)</f>
        <v>0</v>
      </c>
      <c r="K866" s="190" t="s">
        <v>147</v>
      </c>
      <c r="L866" s="61"/>
      <c r="M866" s="195" t="s">
        <v>21</v>
      </c>
      <c r="N866" s="196" t="s">
        <v>44</v>
      </c>
      <c r="O866" s="42"/>
      <c r="P866" s="197">
        <f>O866*H866</f>
        <v>0</v>
      </c>
      <c r="Q866" s="197">
        <v>0</v>
      </c>
      <c r="R866" s="197">
        <f>Q866*H866</f>
        <v>0</v>
      </c>
      <c r="S866" s="197">
        <v>0</v>
      </c>
      <c r="T866" s="198">
        <f>S866*H866</f>
        <v>0</v>
      </c>
      <c r="AR866" s="24" t="s">
        <v>252</v>
      </c>
      <c r="AT866" s="24" t="s">
        <v>143</v>
      </c>
      <c r="AU866" s="24" t="s">
        <v>83</v>
      </c>
      <c r="AY866" s="24" t="s">
        <v>140</v>
      </c>
      <c r="BE866" s="199">
        <f>IF(N866="základní",J866,0)</f>
        <v>0</v>
      </c>
      <c r="BF866" s="199">
        <f>IF(N866="snížená",J866,0)</f>
        <v>0</v>
      </c>
      <c r="BG866" s="199">
        <f>IF(N866="zákl. přenesená",J866,0)</f>
        <v>0</v>
      </c>
      <c r="BH866" s="199">
        <f>IF(N866="sníž. přenesená",J866,0)</f>
        <v>0</v>
      </c>
      <c r="BI866" s="199">
        <f>IF(N866="nulová",J866,0)</f>
        <v>0</v>
      </c>
      <c r="BJ866" s="24" t="s">
        <v>81</v>
      </c>
      <c r="BK866" s="199">
        <f>ROUND(I866*H866,2)</f>
        <v>0</v>
      </c>
      <c r="BL866" s="24" t="s">
        <v>252</v>
      </c>
      <c r="BM866" s="24" t="s">
        <v>1239</v>
      </c>
    </row>
    <row r="867" spans="2:65" s="1" customFormat="1" ht="25.5" customHeight="1">
      <c r="B867" s="41"/>
      <c r="C867" s="188" t="s">
        <v>1240</v>
      </c>
      <c r="D867" s="188" t="s">
        <v>143</v>
      </c>
      <c r="E867" s="189" t="s">
        <v>1241</v>
      </c>
      <c r="F867" s="190" t="s">
        <v>1242</v>
      </c>
      <c r="G867" s="191" t="s">
        <v>154</v>
      </c>
      <c r="H867" s="192">
        <v>389.05700000000002</v>
      </c>
      <c r="I867" s="193"/>
      <c r="J867" s="194">
        <f>ROUND(I867*H867,2)</f>
        <v>0</v>
      </c>
      <c r="K867" s="190" t="s">
        <v>147</v>
      </c>
      <c r="L867" s="61"/>
      <c r="M867" s="195" t="s">
        <v>21</v>
      </c>
      <c r="N867" s="196" t="s">
        <v>44</v>
      </c>
      <c r="O867" s="42"/>
      <c r="P867" s="197">
        <f>O867*H867</f>
        <v>0</v>
      </c>
      <c r="Q867" s="197">
        <v>2.5839999999999999E-4</v>
      </c>
      <c r="R867" s="197">
        <f>Q867*H867</f>
        <v>0.1005323288</v>
      </c>
      <c r="S867" s="197">
        <v>0</v>
      </c>
      <c r="T867" s="198">
        <f>S867*H867</f>
        <v>0</v>
      </c>
      <c r="AR867" s="24" t="s">
        <v>252</v>
      </c>
      <c r="AT867" s="24" t="s">
        <v>143</v>
      </c>
      <c r="AU867" s="24" t="s">
        <v>83</v>
      </c>
      <c r="AY867" s="24" t="s">
        <v>140</v>
      </c>
      <c r="BE867" s="199">
        <f>IF(N867="základní",J867,0)</f>
        <v>0</v>
      </c>
      <c r="BF867" s="199">
        <f>IF(N867="snížená",J867,0)</f>
        <v>0</v>
      </c>
      <c r="BG867" s="199">
        <f>IF(N867="zákl. přenesená",J867,0)</f>
        <v>0</v>
      </c>
      <c r="BH867" s="199">
        <f>IF(N867="sníž. přenesená",J867,0)</f>
        <v>0</v>
      </c>
      <c r="BI867" s="199">
        <f>IF(N867="nulová",J867,0)</f>
        <v>0</v>
      </c>
      <c r="BJ867" s="24" t="s">
        <v>81</v>
      </c>
      <c r="BK867" s="199">
        <f>ROUND(I867*H867,2)</f>
        <v>0</v>
      </c>
      <c r="BL867" s="24" t="s">
        <v>252</v>
      </c>
      <c r="BM867" s="24" t="s">
        <v>1243</v>
      </c>
    </row>
    <row r="868" spans="2:65" s="11" customFormat="1">
      <c r="B868" s="200"/>
      <c r="C868" s="201"/>
      <c r="D868" s="202" t="s">
        <v>156</v>
      </c>
      <c r="E868" s="203" t="s">
        <v>21</v>
      </c>
      <c r="F868" s="204" t="s">
        <v>1244</v>
      </c>
      <c r="G868" s="201"/>
      <c r="H868" s="203" t="s">
        <v>21</v>
      </c>
      <c r="I868" s="205"/>
      <c r="J868" s="201"/>
      <c r="K868" s="201"/>
      <c r="L868" s="206"/>
      <c r="M868" s="207"/>
      <c r="N868" s="208"/>
      <c r="O868" s="208"/>
      <c r="P868" s="208"/>
      <c r="Q868" s="208"/>
      <c r="R868" s="208"/>
      <c r="S868" s="208"/>
      <c r="T868" s="209"/>
      <c r="AT868" s="210" t="s">
        <v>156</v>
      </c>
      <c r="AU868" s="210" t="s">
        <v>83</v>
      </c>
      <c r="AV868" s="11" t="s">
        <v>81</v>
      </c>
      <c r="AW868" s="11" t="s">
        <v>36</v>
      </c>
      <c r="AX868" s="11" t="s">
        <v>73</v>
      </c>
      <c r="AY868" s="210" t="s">
        <v>140</v>
      </c>
    </row>
    <row r="869" spans="2:65" s="11" customFormat="1">
      <c r="B869" s="200"/>
      <c r="C869" s="201"/>
      <c r="D869" s="202" t="s">
        <v>156</v>
      </c>
      <c r="E869" s="203" t="s">
        <v>21</v>
      </c>
      <c r="F869" s="204" t="s">
        <v>879</v>
      </c>
      <c r="G869" s="201"/>
      <c r="H869" s="203" t="s">
        <v>21</v>
      </c>
      <c r="I869" s="205"/>
      <c r="J869" s="201"/>
      <c r="K869" s="201"/>
      <c r="L869" s="206"/>
      <c r="M869" s="207"/>
      <c r="N869" s="208"/>
      <c r="O869" s="208"/>
      <c r="P869" s="208"/>
      <c r="Q869" s="208"/>
      <c r="R869" s="208"/>
      <c r="S869" s="208"/>
      <c r="T869" s="209"/>
      <c r="AT869" s="210" t="s">
        <v>156</v>
      </c>
      <c r="AU869" s="210" t="s">
        <v>83</v>
      </c>
      <c r="AV869" s="11" t="s">
        <v>81</v>
      </c>
      <c r="AW869" s="11" t="s">
        <v>36</v>
      </c>
      <c r="AX869" s="11" t="s">
        <v>73</v>
      </c>
      <c r="AY869" s="210" t="s">
        <v>140</v>
      </c>
    </row>
    <row r="870" spans="2:65" s="12" customFormat="1">
      <c r="B870" s="211"/>
      <c r="C870" s="212"/>
      <c r="D870" s="202" t="s">
        <v>156</v>
      </c>
      <c r="E870" s="213" t="s">
        <v>21</v>
      </c>
      <c r="F870" s="214" t="s">
        <v>1245</v>
      </c>
      <c r="G870" s="212"/>
      <c r="H870" s="215">
        <v>46.064</v>
      </c>
      <c r="I870" s="216"/>
      <c r="J870" s="212"/>
      <c r="K870" s="212"/>
      <c r="L870" s="217"/>
      <c r="M870" s="218"/>
      <c r="N870" s="219"/>
      <c r="O870" s="219"/>
      <c r="P870" s="219"/>
      <c r="Q870" s="219"/>
      <c r="R870" s="219"/>
      <c r="S870" s="219"/>
      <c r="T870" s="220"/>
      <c r="AT870" s="221" t="s">
        <v>156</v>
      </c>
      <c r="AU870" s="221" t="s">
        <v>83</v>
      </c>
      <c r="AV870" s="12" t="s">
        <v>83</v>
      </c>
      <c r="AW870" s="12" t="s">
        <v>36</v>
      </c>
      <c r="AX870" s="12" t="s">
        <v>73</v>
      </c>
      <c r="AY870" s="221" t="s">
        <v>140</v>
      </c>
    </row>
    <row r="871" spans="2:65" s="13" customFormat="1">
      <c r="B871" s="222"/>
      <c r="C871" s="223"/>
      <c r="D871" s="202" t="s">
        <v>156</v>
      </c>
      <c r="E871" s="224" t="s">
        <v>21</v>
      </c>
      <c r="F871" s="225" t="s">
        <v>160</v>
      </c>
      <c r="G871" s="223"/>
      <c r="H871" s="226">
        <v>46.064</v>
      </c>
      <c r="I871" s="227"/>
      <c r="J871" s="223"/>
      <c r="K871" s="223"/>
      <c r="L871" s="228"/>
      <c r="M871" s="229"/>
      <c r="N871" s="230"/>
      <c r="O871" s="230"/>
      <c r="P871" s="230"/>
      <c r="Q871" s="230"/>
      <c r="R871" s="230"/>
      <c r="S871" s="230"/>
      <c r="T871" s="231"/>
      <c r="AT871" s="232" t="s">
        <v>156</v>
      </c>
      <c r="AU871" s="232" t="s">
        <v>83</v>
      </c>
      <c r="AV871" s="13" t="s">
        <v>141</v>
      </c>
      <c r="AW871" s="13" t="s">
        <v>36</v>
      </c>
      <c r="AX871" s="13" t="s">
        <v>73</v>
      </c>
      <c r="AY871" s="232" t="s">
        <v>140</v>
      </c>
    </row>
    <row r="872" spans="2:65" s="11" customFormat="1">
      <c r="B872" s="200"/>
      <c r="C872" s="201"/>
      <c r="D872" s="202" t="s">
        <v>156</v>
      </c>
      <c r="E872" s="203" t="s">
        <v>21</v>
      </c>
      <c r="F872" s="204" t="s">
        <v>882</v>
      </c>
      <c r="G872" s="201"/>
      <c r="H872" s="203" t="s">
        <v>21</v>
      </c>
      <c r="I872" s="205"/>
      <c r="J872" s="201"/>
      <c r="K872" s="201"/>
      <c r="L872" s="206"/>
      <c r="M872" s="207"/>
      <c r="N872" s="208"/>
      <c r="O872" s="208"/>
      <c r="P872" s="208"/>
      <c r="Q872" s="208"/>
      <c r="R872" s="208"/>
      <c r="S872" s="208"/>
      <c r="T872" s="209"/>
      <c r="AT872" s="210" t="s">
        <v>156</v>
      </c>
      <c r="AU872" s="210" t="s">
        <v>83</v>
      </c>
      <c r="AV872" s="11" t="s">
        <v>81</v>
      </c>
      <c r="AW872" s="11" t="s">
        <v>36</v>
      </c>
      <c r="AX872" s="11" t="s">
        <v>73</v>
      </c>
      <c r="AY872" s="210" t="s">
        <v>140</v>
      </c>
    </row>
    <row r="873" spans="2:65" s="12" customFormat="1">
      <c r="B873" s="211"/>
      <c r="C873" s="212"/>
      <c r="D873" s="202" t="s">
        <v>156</v>
      </c>
      <c r="E873" s="213" t="s">
        <v>21</v>
      </c>
      <c r="F873" s="214" t="s">
        <v>1246</v>
      </c>
      <c r="G873" s="212"/>
      <c r="H873" s="215">
        <v>57.893999999999998</v>
      </c>
      <c r="I873" s="216"/>
      <c r="J873" s="212"/>
      <c r="K873" s="212"/>
      <c r="L873" s="217"/>
      <c r="M873" s="218"/>
      <c r="N873" s="219"/>
      <c r="O873" s="219"/>
      <c r="P873" s="219"/>
      <c r="Q873" s="219"/>
      <c r="R873" s="219"/>
      <c r="S873" s="219"/>
      <c r="T873" s="220"/>
      <c r="AT873" s="221" t="s">
        <v>156</v>
      </c>
      <c r="AU873" s="221" t="s">
        <v>83</v>
      </c>
      <c r="AV873" s="12" t="s">
        <v>83</v>
      </c>
      <c r="AW873" s="12" t="s">
        <v>36</v>
      </c>
      <c r="AX873" s="12" t="s">
        <v>73</v>
      </c>
      <c r="AY873" s="221" t="s">
        <v>140</v>
      </c>
    </row>
    <row r="874" spans="2:65" s="13" customFormat="1">
      <c r="B874" s="222"/>
      <c r="C874" s="223"/>
      <c r="D874" s="202" t="s">
        <v>156</v>
      </c>
      <c r="E874" s="224" t="s">
        <v>21</v>
      </c>
      <c r="F874" s="225" t="s">
        <v>160</v>
      </c>
      <c r="G874" s="223"/>
      <c r="H874" s="226">
        <v>57.893999999999998</v>
      </c>
      <c r="I874" s="227"/>
      <c r="J874" s="223"/>
      <c r="K874" s="223"/>
      <c r="L874" s="228"/>
      <c r="M874" s="229"/>
      <c r="N874" s="230"/>
      <c r="O874" s="230"/>
      <c r="P874" s="230"/>
      <c r="Q874" s="230"/>
      <c r="R874" s="230"/>
      <c r="S874" s="230"/>
      <c r="T874" s="231"/>
      <c r="AT874" s="232" t="s">
        <v>156</v>
      </c>
      <c r="AU874" s="232" t="s">
        <v>83</v>
      </c>
      <c r="AV874" s="13" t="s">
        <v>141</v>
      </c>
      <c r="AW874" s="13" t="s">
        <v>36</v>
      </c>
      <c r="AX874" s="13" t="s">
        <v>73</v>
      </c>
      <c r="AY874" s="232" t="s">
        <v>140</v>
      </c>
    </row>
    <row r="875" spans="2:65" s="11" customFormat="1">
      <c r="B875" s="200"/>
      <c r="C875" s="201"/>
      <c r="D875" s="202" t="s">
        <v>156</v>
      </c>
      <c r="E875" s="203" t="s">
        <v>21</v>
      </c>
      <c r="F875" s="204" t="s">
        <v>1247</v>
      </c>
      <c r="G875" s="201"/>
      <c r="H875" s="203" t="s">
        <v>21</v>
      </c>
      <c r="I875" s="205"/>
      <c r="J875" s="201"/>
      <c r="K875" s="201"/>
      <c r="L875" s="206"/>
      <c r="M875" s="207"/>
      <c r="N875" s="208"/>
      <c r="O875" s="208"/>
      <c r="P875" s="208"/>
      <c r="Q875" s="208"/>
      <c r="R875" s="208"/>
      <c r="S875" s="208"/>
      <c r="T875" s="209"/>
      <c r="AT875" s="210" t="s">
        <v>156</v>
      </c>
      <c r="AU875" s="210" t="s">
        <v>83</v>
      </c>
      <c r="AV875" s="11" t="s">
        <v>81</v>
      </c>
      <c r="AW875" s="11" t="s">
        <v>36</v>
      </c>
      <c r="AX875" s="11" t="s">
        <v>73</v>
      </c>
      <c r="AY875" s="210" t="s">
        <v>140</v>
      </c>
    </row>
    <row r="876" spans="2:65" s="11" customFormat="1">
      <c r="B876" s="200"/>
      <c r="C876" s="201"/>
      <c r="D876" s="202" t="s">
        <v>156</v>
      </c>
      <c r="E876" s="203" t="s">
        <v>21</v>
      </c>
      <c r="F876" s="204" t="s">
        <v>157</v>
      </c>
      <c r="G876" s="201"/>
      <c r="H876" s="203" t="s">
        <v>21</v>
      </c>
      <c r="I876" s="205"/>
      <c r="J876" s="201"/>
      <c r="K876" s="201"/>
      <c r="L876" s="206"/>
      <c r="M876" s="207"/>
      <c r="N876" s="208"/>
      <c r="O876" s="208"/>
      <c r="P876" s="208"/>
      <c r="Q876" s="208"/>
      <c r="R876" s="208"/>
      <c r="S876" s="208"/>
      <c r="T876" s="209"/>
      <c r="AT876" s="210" t="s">
        <v>156</v>
      </c>
      <c r="AU876" s="210" t="s">
        <v>83</v>
      </c>
      <c r="AV876" s="11" t="s">
        <v>81</v>
      </c>
      <c r="AW876" s="11" t="s">
        <v>36</v>
      </c>
      <c r="AX876" s="11" t="s">
        <v>73</v>
      </c>
      <c r="AY876" s="210" t="s">
        <v>140</v>
      </c>
    </row>
    <row r="877" spans="2:65" s="12" customFormat="1">
      <c r="B877" s="211"/>
      <c r="C877" s="212"/>
      <c r="D877" s="202" t="s">
        <v>156</v>
      </c>
      <c r="E877" s="213" t="s">
        <v>21</v>
      </c>
      <c r="F877" s="214" t="s">
        <v>168</v>
      </c>
      <c r="G877" s="212"/>
      <c r="H877" s="215">
        <v>145.52199999999999</v>
      </c>
      <c r="I877" s="216"/>
      <c r="J877" s="212"/>
      <c r="K877" s="212"/>
      <c r="L877" s="217"/>
      <c r="M877" s="218"/>
      <c r="N877" s="219"/>
      <c r="O877" s="219"/>
      <c r="P877" s="219"/>
      <c r="Q877" s="219"/>
      <c r="R877" s="219"/>
      <c r="S877" s="219"/>
      <c r="T877" s="220"/>
      <c r="AT877" s="221" t="s">
        <v>156</v>
      </c>
      <c r="AU877" s="221" t="s">
        <v>83</v>
      </c>
      <c r="AV877" s="12" t="s">
        <v>83</v>
      </c>
      <c r="AW877" s="12" t="s">
        <v>36</v>
      </c>
      <c r="AX877" s="12" t="s">
        <v>73</v>
      </c>
      <c r="AY877" s="221" t="s">
        <v>140</v>
      </c>
    </row>
    <row r="878" spans="2:65" s="12" customFormat="1">
      <c r="B878" s="211"/>
      <c r="C878" s="212"/>
      <c r="D878" s="202" t="s">
        <v>156</v>
      </c>
      <c r="E878" s="213" t="s">
        <v>21</v>
      </c>
      <c r="F878" s="214" t="s">
        <v>169</v>
      </c>
      <c r="G878" s="212"/>
      <c r="H878" s="215">
        <v>5.165</v>
      </c>
      <c r="I878" s="216"/>
      <c r="J878" s="212"/>
      <c r="K878" s="212"/>
      <c r="L878" s="217"/>
      <c r="M878" s="218"/>
      <c r="N878" s="219"/>
      <c r="O878" s="219"/>
      <c r="P878" s="219"/>
      <c r="Q878" s="219"/>
      <c r="R878" s="219"/>
      <c r="S878" s="219"/>
      <c r="T878" s="220"/>
      <c r="AT878" s="221" t="s">
        <v>156</v>
      </c>
      <c r="AU878" s="221" t="s">
        <v>83</v>
      </c>
      <c r="AV878" s="12" t="s">
        <v>83</v>
      </c>
      <c r="AW878" s="12" t="s">
        <v>36</v>
      </c>
      <c r="AX878" s="12" t="s">
        <v>73</v>
      </c>
      <c r="AY878" s="221" t="s">
        <v>140</v>
      </c>
    </row>
    <row r="879" spans="2:65" s="12" customFormat="1">
      <c r="B879" s="211"/>
      <c r="C879" s="212"/>
      <c r="D879" s="202" t="s">
        <v>156</v>
      </c>
      <c r="E879" s="213" t="s">
        <v>21</v>
      </c>
      <c r="F879" s="214" t="s">
        <v>1234</v>
      </c>
      <c r="G879" s="212"/>
      <c r="H879" s="215">
        <v>-0.08</v>
      </c>
      <c r="I879" s="216"/>
      <c r="J879" s="212"/>
      <c r="K879" s="212"/>
      <c r="L879" s="217"/>
      <c r="M879" s="218"/>
      <c r="N879" s="219"/>
      <c r="O879" s="219"/>
      <c r="P879" s="219"/>
      <c r="Q879" s="219"/>
      <c r="R879" s="219"/>
      <c r="S879" s="219"/>
      <c r="T879" s="220"/>
      <c r="AT879" s="221" t="s">
        <v>156</v>
      </c>
      <c r="AU879" s="221" t="s">
        <v>83</v>
      </c>
      <c r="AV879" s="12" t="s">
        <v>83</v>
      </c>
      <c r="AW879" s="12" t="s">
        <v>36</v>
      </c>
      <c r="AX879" s="12" t="s">
        <v>73</v>
      </c>
      <c r="AY879" s="221" t="s">
        <v>140</v>
      </c>
    </row>
    <row r="880" spans="2:65" s="12" customFormat="1">
      <c r="B880" s="211"/>
      <c r="C880" s="212"/>
      <c r="D880" s="202" t="s">
        <v>156</v>
      </c>
      <c r="E880" s="213" t="s">
        <v>21</v>
      </c>
      <c r="F880" s="214" t="s">
        <v>171</v>
      </c>
      <c r="G880" s="212"/>
      <c r="H880" s="215">
        <v>-2.1</v>
      </c>
      <c r="I880" s="216"/>
      <c r="J880" s="212"/>
      <c r="K880" s="212"/>
      <c r="L880" s="217"/>
      <c r="M880" s="218"/>
      <c r="N880" s="219"/>
      <c r="O880" s="219"/>
      <c r="P880" s="219"/>
      <c r="Q880" s="219"/>
      <c r="R880" s="219"/>
      <c r="S880" s="219"/>
      <c r="T880" s="220"/>
      <c r="AT880" s="221" t="s">
        <v>156</v>
      </c>
      <c r="AU880" s="221" t="s">
        <v>83</v>
      </c>
      <c r="AV880" s="12" t="s">
        <v>83</v>
      </c>
      <c r="AW880" s="12" t="s">
        <v>36</v>
      </c>
      <c r="AX880" s="12" t="s">
        <v>73</v>
      </c>
      <c r="AY880" s="221" t="s">
        <v>140</v>
      </c>
    </row>
    <row r="881" spans="2:65" s="12" customFormat="1">
      <c r="B881" s="211"/>
      <c r="C881" s="212"/>
      <c r="D881" s="202" t="s">
        <v>156</v>
      </c>
      <c r="E881" s="213" t="s">
        <v>21</v>
      </c>
      <c r="F881" s="214" t="s">
        <v>172</v>
      </c>
      <c r="G881" s="212"/>
      <c r="H881" s="215">
        <v>-1.59</v>
      </c>
      <c r="I881" s="216"/>
      <c r="J881" s="212"/>
      <c r="K881" s="212"/>
      <c r="L881" s="217"/>
      <c r="M881" s="218"/>
      <c r="N881" s="219"/>
      <c r="O881" s="219"/>
      <c r="P881" s="219"/>
      <c r="Q881" s="219"/>
      <c r="R881" s="219"/>
      <c r="S881" s="219"/>
      <c r="T881" s="220"/>
      <c r="AT881" s="221" t="s">
        <v>156</v>
      </c>
      <c r="AU881" s="221" t="s">
        <v>83</v>
      </c>
      <c r="AV881" s="12" t="s">
        <v>83</v>
      </c>
      <c r="AW881" s="12" t="s">
        <v>36</v>
      </c>
      <c r="AX881" s="12" t="s">
        <v>73</v>
      </c>
      <c r="AY881" s="221" t="s">
        <v>140</v>
      </c>
    </row>
    <row r="882" spans="2:65" s="13" customFormat="1">
      <c r="B882" s="222"/>
      <c r="C882" s="223"/>
      <c r="D882" s="202" t="s">
        <v>156</v>
      </c>
      <c r="E882" s="224" t="s">
        <v>21</v>
      </c>
      <c r="F882" s="225" t="s">
        <v>160</v>
      </c>
      <c r="G882" s="223"/>
      <c r="H882" s="226">
        <v>146.917</v>
      </c>
      <c r="I882" s="227"/>
      <c r="J882" s="223"/>
      <c r="K882" s="223"/>
      <c r="L882" s="228"/>
      <c r="M882" s="229"/>
      <c r="N882" s="230"/>
      <c r="O882" s="230"/>
      <c r="P882" s="230"/>
      <c r="Q882" s="230"/>
      <c r="R882" s="230"/>
      <c r="S882" s="230"/>
      <c r="T882" s="231"/>
      <c r="AT882" s="232" t="s">
        <v>156</v>
      </c>
      <c r="AU882" s="232" t="s">
        <v>83</v>
      </c>
      <c r="AV882" s="13" t="s">
        <v>141</v>
      </c>
      <c r="AW882" s="13" t="s">
        <v>36</v>
      </c>
      <c r="AX882" s="13" t="s">
        <v>73</v>
      </c>
      <c r="AY882" s="232" t="s">
        <v>140</v>
      </c>
    </row>
    <row r="883" spans="2:65" s="11" customFormat="1">
      <c r="B883" s="200"/>
      <c r="C883" s="201"/>
      <c r="D883" s="202" t="s">
        <v>156</v>
      </c>
      <c r="E883" s="203" t="s">
        <v>21</v>
      </c>
      <c r="F883" s="204" t="s">
        <v>161</v>
      </c>
      <c r="G883" s="201"/>
      <c r="H883" s="203" t="s">
        <v>21</v>
      </c>
      <c r="I883" s="205"/>
      <c r="J883" s="201"/>
      <c r="K883" s="201"/>
      <c r="L883" s="206"/>
      <c r="M883" s="207"/>
      <c r="N883" s="208"/>
      <c r="O883" s="208"/>
      <c r="P883" s="208"/>
      <c r="Q883" s="208"/>
      <c r="R883" s="208"/>
      <c r="S883" s="208"/>
      <c r="T883" s="209"/>
      <c r="AT883" s="210" t="s">
        <v>156</v>
      </c>
      <c r="AU883" s="210" t="s">
        <v>83</v>
      </c>
      <c r="AV883" s="11" t="s">
        <v>81</v>
      </c>
      <c r="AW883" s="11" t="s">
        <v>36</v>
      </c>
      <c r="AX883" s="11" t="s">
        <v>73</v>
      </c>
      <c r="AY883" s="210" t="s">
        <v>140</v>
      </c>
    </row>
    <row r="884" spans="2:65" s="12" customFormat="1">
      <c r="B884" s="211"/>
      <c r="C884" s="212"/>
      <c r="D884" s="202" t="s">
        <v>156</v>
      </c>
      <c r="E884" s="213" t="s">
        <v>21</v>
      </c>
      <c r="F884" s="214" t="s">
        <v>174</v>
      </c>
      <c r="G884" s="212"/>
      <c r="H884" s="215">
        <v>136.078</v>
      </c>
      <c r="I884" s="216"/>
      <c r="J884" s="212"/>
      <c r="K884" s="212"/>
      <c r="L884" s="217"/>
      <c r="M884" s="218"/>
      <c r="N884" s="219"/>
      <c r="O884" s="219"/>
      <c r="P884" s="219"/>
      <c r="Q884" s="219"/>
      <c r="R884" s="219"/>
      <c r="S884" s="219"/>
      <c r="T884" s="220"/>
      <c r="AT884" s="221" t="s">
        <v>156</v>
      </c>
      <c r="AU884" s="221" t="s">
        <v>83</v>
      </c>
      <c r="AV884" s="12" t="s">
        <v>83</v>
      </c>
      <c r="AW884" s="12" t="s">
        <v>36</v>
      </c>
      <c r="AX884" s="12" t="s">
        <v>73</v>
      </c>
      <c r="AY884" s="221" t="s">
        <v>140</v>
      </c>
    </row>
    <row r="885" spans="2:65" s="12" customFormat="1">
      <c r="B885" s="211"/>
      <c r="C885" s="212"/>
      <c r="D885" s="202" t="s">
        <v>156</v>
      </c>
      <c r="E885" s="213" t="s">
        <v>21</v>
      </c>
      <c r="F885" s="214" t="s">
        <v>175</v>
      </c>
      <c r="G885" s="212"/>
      <c r="H885" s="215">
        <v>5.7149999999999999</v>
      </c>
      <c r="I885" s="216"/>
      <c r="J885" s="212"/>
      <c r="K885" s="212"/>
      <c r="L885" s="217"/>
      <c r="M885" s="218"/>
      <c r="N885" s="219"/>
      <c r="O885" s="219"/>
      <c r="P885" s="219"/>
      <c r="Q885" s="219"/>
      <c r="R885" s="219"/>
      <c r="S885" s="219"/>
      <c r="T885" s="220"/>
      <c r="AT885" s="221" t="s">
        <v>156</v>
      </c>
      <c r="AU885" s="221" t="s">
        <v>83</v>
      </c>
      <c r="AV885" s="12" t="s">
        <v>83</v>
      </c>
      <c r="AW885" s="12" t="s">
        <v>36</v>
      </c>
      <c r="AX885" s="12" t="s">
        <v>73</v>
      </c>
      <c r="AY885" s="221" t="s">
        <v>140</v>
      </c>
    </row>
    <row r="886" spans="2:65" s="12" customFormat="1">
      <c r="B886" s="211"/>
      <c r="C886" s="212"/>
      <c r="D886" s="202" t="s">
        <v>156</v>
      </c>
      <c r="E886" s="213" t="s">
        <v>21</v>
      </c>
      <c r="F886" s="214" t="s">
        <v>1234</v>
      </c>
      <c r="G886" s="212"/>
      <c r="H886" s="215">
        <v>-0.08</v>
      </c>
      <c r="I886" s="216"/>
      <c r="J886" s="212"/>
      <c r="K886" s="212"/>
      <c r="L886" s="217"/>
      <c r="M886" s="218"/>
      <c r="N886" s="219"/>
      <c r="O886" s="219"/>
      <c r="P886" s="219"/>
      <c r="Q886" s="219"/>
      <c r="R886" s="219"/>
      <c r="S886" s="219"/>
      <c r="T886" s="220"/>
      <c r="AT886" s="221" t="s">
        <v>156</v>
      </c>
      <c r="AU886" s="221" t="s">
        <v>83</v>
      </c>
      <c r="AV886" s="12" t="s">
        <v>83</v>
      </c>
      <c r="AW886" s="12" t="s">
        <v>36</v>
      </c>
      <c r="AX886" s="12" t="s">
        <v>73</v>
      </c>
      <c r="AY886" s="221" t="s">
        <v>140</v>
      </c>
    </row>
    <row r="887" spans="2:65" s="12" customFormat="1">
      <c r="B887" s="211"/>
      <c r="C887" s="212"/>
      <c r="D887" s="202" t="s">
        <v>156</v>
      </c>
      <c r="E887" s="213" t="s">
        <v>21</v>
      </c>
      <c r="F887" s="214" t="s">
        <v>176</v>
      </c>
      <c r="G887" s="212"/>
      <c r="H887" s="215">
        <v>-1.125</v>
      </c>
      <c r="I887" s="216"/>
      <c r="J887" s="212"/>
      <c r="K887" s="212"/>
      <c r="L887" s="217"/>
      <c r="M887" s="218"/>
      <c r="N887" s="219"/>
      <c r="O887" s="219"/>
      <c r="P887" s="219"/>
      <c r="Q887" s="219"/>
      <c r="R887" s="219"/>
      <c r="S887" s="219"/>
      <c r="T887" s="220"/>
      <c r="AT887" s="221" t="s">
        <v>156</v>
      </c>
      <c r="AU887" s="221" t="s">
        <v>83</v>
      </c>
      <c r="AV887" s="12" t="s">
        <v>83</v>
      </c>
      <c r="AW887" s="12" t="s">
        <v>36</v>
      </c>
      <c r="AX887" s="12" t="s">
        <v>73</v>
      </c>
      <c r="AY887" s="221" t="s">
        <v>140</v>
      </c>
    </row>
    <row r="888" spans="2:65" s="12" customFormat="1">
      <c r="B888" s="211"/>
      <c r="C888" s="212"/>
      <c r="D888" s="202" t="s">
        <v>156</v>
      </c>
      <c r="E888" s="213" t="s">
        <v>21</v>
      </c>
      <c r="F888" s="214" t="s">
        <v>171</v>
      </c>
      <c r="G888" s="212"/>
      <c r="H888" s="215">
        <v>-2.1</v>
      </c>
      <c r="I888" s="216"/>
      <c r="J888" s="212"/>
      <c r="K888" s="212"/>
      <c r="L888" s="217"/>
      <c r="M888" s="218"/>
      <c r="N888" s="219"/>
      <c r="O888" s="219"/>
      <c r="P888" s="219"/>
      <c r="Q888" s="219"/>
      <c r="R888" s="219"/>
      <c r="S888" s="219"/>
      <c r="T888" s="220"/>
      <c r="AT888" s="221" t="s">
        <v>156</v>
      </c>
      <c r="AU888" s="221" t="s">
        <v>83</v>
      </c>
      <c r="AV888" s="12" t="s">
        <v>83</v>
      </c>
      <c r="AW888" s="12" t="s">
        <v>36</v>
      </c>
      <c r="AX888" s="12" t="s">
        <v>73</v>
      </c>
      <c r="AY888" s="221" t="s">
        <v>140</v>
      </c>
    </row>
    <row r="889" spans="2:65" s="12" customFormat="1">
      <c r="B889" s="211"/>
      <c r="C889" s="212"/>
      <c r="D889" s="202" t="s">
        <v>156</v>
      </c>
      <c r="E889" s="213" t="s">
        <v>21</v>
      </c>
      <c r="F889" s="214" t="s">
        <v>1235</v>
      </c>
      <c r="G889" s="212"/>
      <c r="H889" s="215">
        <v>-0.30599999999999999</v>
      </c>
      <c r="I889" s="216"/>
      <c r="J889" s="212"/>
      <c r="K889" s="212"/>
      <c r="L889" s="217"/>
      <c r="M889" s="218"/>
      <c r="N889" s="219"/>
      <c r="O889" s="219"/>
      <c r="P889" s="219"/>
      <c r="Q889" s="219"/>
      <c r="R889" s="219"/>
      <c r="S889" s="219"/>
      <c r="T889" s="220"/>
      <c r="AT889" s="221" t="s">
        <v>156</v>
      </c>
      <c r="AU889" s="221" t="s">
        <v>83</v>
      </c>
      <c r="AV889" s="12" t="s">
        <v>83</v>
      </c>
      <c r="AW889" s="12" t="s">
        <v>36</v>
      </c>
      <c r="AX889" s="12" t="s">
        <v>73</v>
      </c>
      <c r="AY889" s="221" t="s">
        <v>140</v>
      </c>
    </row>
    <row r="890" spans="2:65" s="13" customFormat="1">
      <c r="B890" s="222"/>
      <c r="C890" s="223"/>
      <c r="D890" s="202" t="s">
        <v>156</v>
      </c>
      <c r="E890" s="224" t="s">
        <v>21</v>
      </c>
      <c r="F890" s="225" t="s">
        <v>160</v>
      </c>
      <c r="G890" s="223"/>
      <c r="H890" s="226">
        <v>138.18199999999999</v>
      </c>
      <c r="I890" s="227"/>
      <c r="J890" s="223"/>
      <c r="K890" s="223"/>
      <c r="L890" s="228"/>
      <c r="M890" s="229"/>
      <c r="N890" s="230"/>
      <c r="O890" s="230"/>
      <c r="P890" s="230"/>
      <c r="Q890" s="230"/>
      <c r="R890" s="230"/>
      <c r="S890" s="230"/>
      <c r="T890" s="231"/>
      <c r="AT890" s="232" t="s">
        <v>156</v>
      </c>
      <c r="AU890" s="232" t="s">
        <v>83</v>
      </c>
      <c r="AV890" s="13" t="s">
        <v>141</v>
      </c>
      <c r="AW890" s="13" t="s">
        <v>36</v>
      </c>
      <c r="AX890" s="13" t="s">
        <v>73</v>
      </c>
      <c r="AY890" s="232" t="s">
        <v>140</v>
      </c>
    </row>
    <row r="891" spans="2:65" s="14" customFormat="1">
      <c r="B891" s="233"/>
      <c r="C891" s="234"/>
      <c r="D891" s="202" t="s">
        <v>156</v>
      </c>
      <c r="E891" s="235" t="s">
        <v>21</v>
      </c>
      <c r="F891" s="236" t="s">
        <v>164</v>
      </c>
      <c r="G891" s="234"/>
      <c r="H891" s="237">
        <v>389.05700000000002</v>
      </c>
      <c r="I891" s="238"/>
      <c r="J891" s="234"/>
      <c r="K891" s="234"/>
      <c r="L891" s="239"/>
      <c r="M891" s="240"/>
      <c r="N891" s="241"/>
      <c r="O891" s="241"/>
      <c r="P891" s="241"/>
      <c r="Q891" s="241"/>
      <c r="R891" s="241"/>
      <c r="S891" s="241"/>
      <c r="T891" s="242"/>
      <c r="AT891" s="243" t="s">
        <v>156</v>
      </c>
      <c r="AU891" s="243" t="s">
        <v>83</v>
      </c>
      <c r="AV891" s="14" t="s">
        <v>148</v>
      </c>
      <c r="AW891" s="14" t="s">
        <v>36</v>
      </c>
      <c r="AX891" s="14" t="s">
        <v>81</v>
      </c>
      <c r="AY891" s="243" t="s">
        <v>140</v>
      </c>
    </row>
    <row r="892" spans="2:65" s="10" customFormat="1" ht="29.85" customHeight="1">
      <c r="B892" s="172"/>
      <c r="C892" s="173"/>
      <c r="D892" s="174" t="s">
        <v>72</v>
      </c>
      <c r="E892" s="186" t="s">
        <v>1248</v>
      </c>
      <c r="F892" s="186" t="s">
        <v>1249</v>
      </c>
      <c r="G892" s="173"/>
      <c r="H892" s="173"/>
      <c r="I892" s="176"/>
      <c r="J892" s="187">
        <f>BK892</f>
        <v>0</v>
      </c>
      <c r="K892" s="173"/>
      <c r="L892" s="178"/>
      <c r="M892" s="179"/>
      <c r="N892" s="180"/>
      <c r="O892" s="180"/>
      <c r="P892" s="181">
        <f>SUM(P893:P896)</f>
        <v>0</v>
      </c>
      <c r="Q892" s="180"/>
      <c r="R892" s="181">
        <f>SUM(R893:R896)</f>
        <v>0</v>
      </c>
      <c r="S892" s="180"/>
      <c r="T892" s="182">
        <f>SUM(T893:T896)</f>
        <v>0</v>
      </c>
      <c r="AR892" s="183" t="s">
        <v>83</v>
      </c>
      <c r="AT892" s="184" t="s">
        <v>72</v>
      </c>
      <c r="AU892" s="184" t="s">
        <v>81</v>
      </c>
      <c r="AY892" s="183" t="s">
        <v>140</v>
      </c>
      <c r="BK892" s="185">
        <f>SUM(BK893:BK896)</f>
        <v>0</v>
      </c>
    </row>
    <row r="893" spans="2:65" s="1" customFormat="1" ht="16.5" customHeight="1">
      <c r="B893" s="41"/>
      <c r="C893" s="188" t="s">
        <v>1250</v>
      </c>
      <c r="D893" s="188" t="s">
        <v>143</v>
      </c>
      <c r="E893" s="189" t="s">
        <v>1251</v>
      </c>
      <c r="F893" s="190" t="s">
        <v>1252</v>
      </c>
      <c r="G893" s="191" t="s">
        <v>146</v>
      </c>
      <c r="H893" s="192">
        <v>4</v>
      </c>
      <c r="I893" s="193"/>
      <c r="J893" s="194">
        <f>ROUND(I893*H893,2)</f>
        <v>0</v>
      </c>
      <c r="K893" s="190" t="s">
        <v>21</v>
      </c>
      <c r="L893" s="61"/>
      <c r="M893" s="195" t="s">
        <v>21</v>
      </c>
      <c r="N893" s="196" t="s">
        <v>44</v>
      </c>
      <c r="O893" s="42"/>
      <c r="P893" s="197">
        <f>O893*H893</f>
        <v>0</v>
      </c>
      <c r="Q893" s="197">
        <v>0</v>
      </c>
      <c r="R893" s="197">
        <f>Q893*H893</f>
        <v>0</v>
      </c>
      <c r="S893" s="197">
        <v>0</v>
      </c>
      <c r="T893" s="198">
        <f>S893*H893</f>
        <v>0</v>
      </c>
      <c r="AR893" s="24" t="s">
        <v>252</v>
      </c>
      <c r="AT893" s="24" t="s">
        <v>143</v>
      </c>
      <c r="AU893" s="24" t="s">
        <v>83</v>
      </c>
      <c r="AY893" s="24" t="s">
        <v>140</v>
      </c>
      <c r="BE893" s="199">
        <f>IF(N893="základní",J893,0)</f>
        <v>0</v>
      </c>
      <c r="BF893" s="199">
        <f>IF(N893="snížená",J893,0)</f>
        <v>0</v>
      </c>
      <c r="BG893" s="199">
        <f>IF(N893="zákl. přenesená",J893,0)</f>
        <v>0</v>
      </c>
      <c r="BH893" s="199">
        <f>IF(N893="sníž. přenesená",J893,0)</f>
        <v>0</v>
      </c>
      <c r="BI893" s="199">
        <f>IF(N893="nulová",J893,0)</f>
        <v>0</v>
      </c>
      <c r="BJ893" s="24" t="s">
        <v>81</v>
      </c>
      <c r="BK893" s="199">
        <f>ROUND(I893*H893,2)</f>
        <v>0</v>
      </c>
      <c r="BL893" s="24" t="s">
        <v>252</v>
      </c>
      <c r="BM893" s="24" t="s">
        <v>1253</v>
      </c>
    </row>
    <row r="894" spans="2:65" s="11" customFormat="1">
      <c r="B894" s="200"/>
      <c r="C894" s="201"/>
      <c r="D894" s="202" t="s">
        <v>156</v>
      </c>
      <c r="E894" s="203" t="s">
        <v>21</v>
      </c>
      <c r="F894" s="204" t="s">
        <v>157</v>
      </c>
      <c r="G894" s="201"/>
      <c r="H894" s="203" t="s">
        <v>21</v>
      </c>
      <c r="I894" s="205"/>
      <c r="J894" s="201"/>
      <c r="K894" s="201"/>
      <c r="L894" s="206"/>
      <c r="M894" s="207"/>
      <c r="N894" s="208"/>
      <c r="O894" s="208"/>
      <c r="P894" s="208"/>
      <c r="Q894" s="208"/>
      <c r="R894" s="208"/>
      <c r="S894" s="208"/>
      <c r="T894" s="209"/>
      <c r="AT894" s="210" t="s">
        <v>156</v>
      </c>
      <c r="AU894" s="210" t="s">
        <v>83</v>
      </c>
      <c r="AV894" s="11" t="s">
        <v>81</v>
      </c>
      <c r="AW894" s="11" t="s">
        <v>36</v>
      </c>
      <c r="AX894" s="11" t="s">
        <v>73</v>
      </c>
      <c r="AY894" s="210" t="s">
        <v>140</v>
      </c>
    </row>
    <row r="895" spans="2:65" s="12" customFormat="1">
      <c r="B895" s="211"/>
      <c r="C895" s="212"/>
      <c r="D895" s="202" t="s">
        <v>156</v>
      </c>
      <c r="E895" s="213" t="s">
        <v>21</v>
      </c>
      <c r="F895" s="214" t="s">
        <v>148</v>
      </c>
      <c r="G895" s="212"/>
      <c r="H895" s="215">
        <v>4</v>
      </c>
      <c r="I895" s="216"/>
      <c r="J895" s="212"/>
      <c r="K895" s="212"/>
      <c r="L895" s="217"/>
      <c r="M895" s="218"/>
      <c r="N895" s="219"/>
      <c r="O895" s="219"/>
      <c r="P895" s="219"/>
      <c r="Q895" s="219"/>
      <c r="R895" s="219"/>
      <c r="S895" s="219"/>
      <c r="T895" s="220"/>
      <c r="AT895" s="221" t="s">
        <v>156</v>
      </c>
      <c r="AU895" s="221" t="s">
        <v>83</v>
      </c>
      <c r="AV895" s="12" t="s">
        <v>83</v>
      </c>
      <c r="AW895" s="12" t="s">
        <v>36</v>
      </c>
      <c r="AX895" s="12" t="s">
        <v>73</v>
      </c>
      <c r="AY895" s="221" t="s">
        <v>140</v>
      </c>
    </row>
    <row r="896" spans="2:65" s="14" customFormat="1">
      <c r="B896" s="233"/>
      <c r="C896" s="234"/>
      <c r="D896" s="202" t="s">
        <v>156</v>
      </c>
      <c r="E896" s="235" t="s">
        <v>21</v>
      </c>
      <c r="F896" s="236" t="s">
        <v>164</v>
      </c>
      <c r="G896" s="234"/>
      <c r="H896" s="237">
        <v>4</v>
      </c>
      <c r="I896" s="238"/>
      <c r="J896" s="234"/>
      <c r="K896" s="234"/>
      <c r="L896" s="239"/>
      <c r="M896" s="240"/>
      <c r="N896" s="241"/>
      <c r="O896" s="241"/>
      <c r="P896" s="241"/>
      <c r="Q896" s="241"/>
      <c r="R896" s="241"/>
      <c r="S896" s="241"/>
      <c r="T896" s="242"/>
      <c r="AT896" s="243" t="s">
        <v>156</v>
      </c>
      <c r="AU896" s="243" t="s">
        <v>83</v>
      </c>
      <c r="AV896" s="14" t="s">
        <v>148</v>
      </c>
      <c r="AW896" s="14" t="s">
        <v>36</v>
      </c>
      <c r="AX896" s="14" t="s">
        <v>81</v>
      </c>
      <c r="AY896" s="243" t="s">
        <v>140</v>
      </c>
    </row>
    <row r="897" spans="2:65" s="10" customFormat="1" ht="37.35" customHeight="1">
      <c r="B897" s="172"/>
      <c r="C897" s="173"/>
      <c r="D897" s="174" t="s">
        <v>72</v>
      </c>
      <c r="E897" s="175" t="s">
        <v>1254</v>
      </c>
      <c r="F897" s="175" t="s">
        <v>1255</v>
      </c>
      <c r="G897" s="173"/>
      <c r="H897" s="173"/>
      <c r="I897" s="176"/>
      <c r="J897" s="177">
        <f>BK897</f>
        <v>0</v>
      </c>
      <c r="K897" s="173"/>
      <c r="L897" s="178"/>
      <c r="M897" s="179"/>
      <c r="N897" s="180"/>
      <c r="O897" s="180"/>
      <c r="P897" s="181">
        <f>P898+P900+P903</f>
        <v>0</v>
      </c>
      <c r="Q897" s="180"/>
      <c r="R897" s="181">
        <f>R898+R900+R903</f>
        <v>0</v>
      </c>
      <c r="S897" s="180"/>
      <c r="T897" s="182">
        <f>T898+T900+T903</f>
        <v>0</v>
      </c>
      <c r="AR897" s="183" t="s">
        <v>184</v>
      </c>
      <c r="AT897" s="184" t="s">
        <v>72</v>
      </c>
      <c r="AU897" s="184" t="s">
        <v>73</v>
      </c>
      <c r="AY897" s="183" t="s">
        <v>140</v>
      </c>
      <c r="BK897" s="185">
        <f>BK898+BK900+BK903</f>
        <v>0</v>
      </c>
    </row>
    <row r="898" spans="2:65" s="10" customFormat="1" ht="19.899999999999999" customHeight="1">
      <c r="B898" s="172"/>
      <c r="C898" s="173"/>
      <c r="D898" s="174" t="s">
        <v>72</v>
      </c>
      <c r="E898" s="186" t="s">
        <v>1256</v>
      </c>
      <c r="F898" s="186" t="s">
        <v>1257</v>
      </c>
      <c r="G898" s="173"/>
      <c r="H898" s="173"/>
      <c r="I898" s="176"/>
      <c r="J898" s="187">
        <f>BK898</f>
        <v>0</v>
      </c>
      <c r="K898" s="173"/>
      <c r="L898" s="178"/>
      <c r="M898" s="179"/>
      <c r="N898" s="180"/>
      <c r="O898" s="180"/>
      <c r="P898" s="181">
        <f>P899</f>
        <v>0</v>
      </c>
      <c r="Q898" s="180"/>
      <c r="R898" s="181">
        <f>R899</f>
        <v>0</v>
      </c>
      <c r="S898" s="180"/>
      <c r="T898" s="182">
        <f>T899</f>
        <v>0</v>
      </c>
      <c r="AR898" s="183" t="s">
        <v>184</v>
      </c>
      <c r="AT898" s="184" t="s">
        <v>72</v>
      </c>
      <c r="AU898" s="184" t="s">
        <v>81</v>
      </c>
      <c r="AY898" s="183" t="s">
        <v>140</v>
      </c>
      <c r="BK898" s="185">
        <f>BK899</f>
        <v>0</v>
      </c>
    </row>
    <row r="899" spans="2:65" s="1" customFormat="1" ht="51" customHeight="1">
      <c r="B899" s="41"/>
      <c r="C899" s="188" t="s">
        <v>1258</v>
      </c>
      <c r="D899" s="188" t="s">
        <v>143</v>
      </c>
      <c r="E899" s="189" t="s">
        <v>1259</v>
      </c>
      <c r="F899" s="190" t="s">
        <v>1260</v>
      </c>
      <c r="G899" s="191" t="s">
        <v>146</v>
      </c>
      <c r="H899" s="192">
        <v>1</v>
      </c>
      <c r="I899" s="193"/>
      <c r="J899" s="194">
        <f>ROUND(I899*H899,2)</f>
        <v>0</v>
      </c>
      <c r="K899" s="190" t="s">
        <v>21</v>
      </c>
      <c r="L899" s="61"/>
      <c r="M899" s="195" t="s">
        <v>21</v>
      </c>
      <c r="N899" s="196" t="s">
        <v>44</v>
      </c>
      <c r="O899" s="42"/>
      <c r="P899" s="197">
        <f>O899*H899</f>
        <v>0</v>
      </c>
      <c r="Q899" s="197">
        <v>0</v>
      </c>
      <c r="R899" s="197">
        <f>Q899*H899</f>
        <v>0</v>
      </c>
      <c r="S899" s="197">
        <v>0</v>
      </c>
      <c r="T899" s="198">
        <f>S899*H899</f>
        <v>0</v>
      </c>
      <c r="AR899" s="24" t="s">
        <v>1261</v>
      </c>
      <c r="AT899" s="24" t="s">
        <v>143</v>
      </c>
      <c r="AU899" s="24" t="s">
        <v>83</v>
      </c>
      <c r="AY899" s="24" t="s">
        <v>140</v>
      </c>
      <c r="BE899" s="199">
        <f>IF(N899="základní",J899,0)</f>
        <v>0</v>
      </c>
      <c r="BF899" s="199">
        <f>IF(N899="snížená",J899,0)</f>
        <v>0</v>
      </c>
      <c r="BG899" s="199">
        <f>IF(N899="zákl. přenesená",J899,0)</f>
        <v>0</v>
      </c>
      <c r="BH899" s="199">
        <f>IF(N899="sníž. přenesená",J899,0)</f>
        <v>0</v>
      </c>
      <c r="BI899" s="199">
        <f>IF(N899="nulová",J899,0)</f>
        <v>0</v>
      </c>
      <c r="BJ899" s="24" t="s">
        <v>81</v>
      </c>
      <c r="BK899" s="199">
        <f>ROUND(I899*H899,2)</f>
        <v>0</v>
      </c>
      <c r="BL899" s="24" t="s">
        <v>1261</v>
      </c>
      <c r="BM899" s="24" t="s">
        <v>1262</v>
      </c>
    </row>
    <row r="900" spans="2:65" s="10" customFormat="1" ht="29.85" customHeight="1">
      <c r="B900" s="172"/>
      <c r="C900" s="173"/>
      <c r="D900" s="174" t="s">
        <v>72</v>
      </c>
      <c r="E900" s="186" t="s">
        <v>1263</v>
      </c>
      <c r="F900" s="186" t="s">
        <v>1264</v>
      </c>
      <c r="G900" s="173"/>
      <c r="H900" s="173"/>
      <c r="I900" s="176"/>
      <c r="J900" s="187">
        <f>BK900</f>
        <v>0</v>
      </c>
      <c r="K900" s="173"/>
      <c r="L900" s="178"/>
      <c r="M900" s="179"/>
      <c r="N900" s="180"/>
      <c r="O900" s="180"/>
      <c r="P900" s="181">
        <f>SUM(P901:P902)</f>
        <v>0</v>
      </c>
      <c r="Q900" s="180"/>
      <c r="R900" s="181">
        <f>SUM(R901:R902)</f>
        <v>0</v>
      </c>
      <c r="S900" s="180"/>
      <c r="T900" s="182">
        <f>SUM(T901:T902)</f>
        <v>0</v>
      </c>
      <c r="AR900" s="183" t="s">
        <v>184</v>
      </c>
      <c r="AT900" s="184" t="s">
        <v>72</v>
      </c>
      <c r="AU900" s="184" t="s">
        <v>81</v>
      </c>
      <c r="AY900" s="183" t="s">
        <v>140</v>
      </c>
      <c r="BK900" s="185">
        <f>SUM(BK901:BK902)</f>
        <v>0</v>
      </c>
    </row>
    <row r="901" spans="2:65" s="1" customFormat="1" ht="16.5" customHeight="1">
      <c r="B901" s="41"/>
      <c r="C901" s="188" t="s">
        <v>1265</v>
      </c>
      <c r="D901" s="188" t="s">
        <v>143</v>
      </c>
      <c r="E901" s="189" t="s">
        <v>1266</v>
      </c>
      <c r="F901" s="190" t="s">
        <v>1267</v>
      </c>
      <c r="G901" s="191" t="s">
        <v>146</v>
      </c>
      <c r="H901" s="192">
        <v>1</v>
      </c>
      <c r="I901" s="193"/>
      <c r="J901" s="194">
        <f>ROUND(I901*H901,2)</f>
        <v>0</v>
      </c>
      <c r="K901" s="190" t="s">
        <v>21</v>
      </c>
      <c r="L901" s="61"/>
      <c r="M901" s="195" t="s">
        <v>21</v>
      </c>
      <c r="N901" s="196" t="s">
        <v>44</v>
      </c>
      <c r="O901" s="42"/>
      <c r="P901" s="197">
        <f>O901*H901</f>
        <v>0</v>
      </c>
      <c r="Q901" s="197">
        <v>0</v>
      </c>
      <c r="R901" s="197">
        <f>Q901*H901</f>
        <v>0</v>
      </c>
      <c r="S901" s="197">
        <v>0</v>
      </c>
      <c r="T901" s="198">
        <f>S901*H901</f>
        <v>0</v>
      </c>
      <c r="AR901" s="24" t="s">
        <v>1261</v>
      </c>
      <c r="AT901" s="24" t="s">
        <v>143</v>
      </c>
      <c r="AU901" s="24" t="s">
        <v>83</v>
      </c>
      <c r="AY901" s="24" t="s">
        <v>140</v>
      </c>
      <c r="BE901" s="199">
        <f>IF(N901="základní",J901,0)</f>
        <v>0</v>
      </c>
      <c r="BF901" s="199">
        <f>IF(N901="snížená",J901,0)</f>
        <v>0</v>
      </c>
      <c r="BG901" s="199">
        <f>IF(N901="zákl. přenesená",J901,0)</f>
        <v>0</v>
      </c>
      <c r="BH901" s="199">
        <f>IF(N901="sníž. přenesená",J901,0)</f>
        <v>0</v>
      </c>
      <c r="BI901" s="199">
        <f>IF(N901="nulová",J901,0)</f>
        <v>0</v>
      </c>
      <c r="BJ901" s="24" t="s">
        <v>81</v>
      </c>
      <c r="BK901" s="199">
        <f>ROUND(I901*H901,2)</f>
        <v>0</v>
      </c>
      <c r="BL901" s="24" t="s">
        <v>1261</v>
      </c>
      <c r="BM901" s="24" t="s">
        <v>1268</v>
      </c>
    </row>
    <row r="902" spans="2:65" s="1" customFormat="1" ht="16.5" customHeight="1">
      <c r="B902" s="41"/>
      <c r="C902" s="188" t="s">
        <v>1269</v>
      </c>
      <c r="D902" s="188" t="s">
        <v>143</v>
      </c>
      <c r="E902" s="189" t="s">
        <v>1270</v>
      </c>
      <c r="F902" s="190" t="s">
        <v>1271</v>
      </c>
      <c r="G902" s="191" t="s">
        <v>146</v>
      </c>
      <c r="H902" s="192">
        <v>1</v>
      </c>
      <c r="I902" s="193"/>
      <c r="J902" s="194">
        <f>ROUND(I902*H902,2)</f>
        <v>0</v>
      </c>
      <c r="K902" s="190" t="s">
        <v>21</v>
      </c>
      <c r="L902" s="61"/>
      <c r="M902" s="195" t="s">
        <v>21</v>
      </c>
      <c r="N902" s="196" t="s">
        <v>44</v>
      </c>
      <c r="O902" s="42"/>
      <c r="P902" s="197">
        <f>O902*H902</f>
        <v>0</v>
      </c>
      <c r="Q902" s="197">
        <v>0</v>
      </c>
      <c r="R902" s="197">
        <f>Q902*H902</f>
        <v>0</v>
      </c>
      <c r="S902" s="197">
        <v>0</v>
      </c>
      <c r="T902" s="198">
        <f>S902*H902</f>
        <v>0</v>
      </c>
      <c r="AR902" s="24" t="s">
        <v>1261</v>
      </c>
      <c r="AT902" s="24" t="s">
        <v>143</v>
      </c>
      <c r="AU902" s="24" t="s">
        <v>83</v>
      </c>
      <c r="AY902" s="24" t="s">
        <v>140</v>
      </c>
      <c r="BE902" s="199">
        <f>IF(N902="základní",J902,0)</f>
        <v>0</v>
      </c>
      <c r="BF902" s="199">
        <f>IF(N902="snížená",J902,0)</f>
        <v>0</v>
      </c>
      <c r="BG902" s="199">
        <f>IF(N902="zákl. přenesená",J902,0)</f>
        <v>0</v>
      </c>
      <c r="BH902" s="199">
        <f>IF(N902="sníž. přenesená",J902,0)</f>
        <v>0</v>
      </c>
      <c r="BI902" s="199">
        <f>IF(N902="nulová",J902,0)</f>
        <v>0</v>
      </c>
      <c r="BJ902" s="24" t="s">
        <v>81</v>
      </c>
      <c r="BK902" s="199">
        <f>ROUND(I902*H902,2)</f>
        <v>0</v>
      </c>
      <c r="BL902" s="24" t="s">
        <v>1261</v>
      </c>
      <c r="BM902" s="24" t="s">
        <v>1272</v>
      </c>
    </row>
    <row r="903" spans="2:65" s="10" customFormat="1" ht="29.85" customHeight="1">
      <c r="B903" s="172"/>
      <c r="C903" s="173"/>
      <c r="D903" s="174" t="s">
        <v>72</v>
      </c>
      <c r="E903" s="186" t="s">
        <v>1273</v>
      </c>
      <c r="F903" s="186" t="s">
        <v>1274</v>
      </c>
      <c r="G903" s="173"/>
      <c r="H903" s="173"/>
      <c r="I903" s="176"/>
      <c r="J903" s="187">
        <f>BK903</f>
        <v>0</v>
      </c>
      <c r="K903" s="173"/>
      <c r="L903" s="178"/>
      <c r="M903" s="179"/>
      <c r="N903" s="180"/>
      <c r="O903" s="180"/>
      <c r="P903" s="181">
        <f>P904</f>
        <v>0</v>
      </c>
      <c r="Q903" s="180"/>
      <c r="R903" s="181">
        <f>R904</f>
        <v>0</v>
      </c>
      <c r="S903" s="180"/>
      <c r="T903" s="182">
        <f>T904</f>
        <v>0</v>
      </c>
      <c r="AR903" s="183" t="s">
        <v>184</v>
      </c>
      <c r="AT903" s="184" t="s">
        <v>72</v>
      </c>
      <c r="AU903" s="184" t="s">
        <v>81</v>
      </c>
      <c r="AY903" s="183" t="s">
        <v>140</v>
      </c>
      <c r="BK903" s="185">
        <f>BK904</f>
        <v>0</v>
      </c>
    </row>
    <row r="904" spans="2:65" s="1" customFormat="1" ht="51" customHeight="1">
      <c r="B904" s="41"/>
      <c r="C904" s="188" t="s">
        <v>1275</v>
      </c>
      <c r="D904" s="188" t="s">
        <v>143</v>
      </c>
      <c r="E904" s="189" t="s">
        <v>1276</v>
      </c>
      <c r="F904" s="190" t="s">
        <v>1277</v>
      </c>
      <c r="G904" s="191" t="s">
        <v>146</v>
      </c>
      <c r="H904" s="192">
        <v>1</v>
      </c>
      <c r="I904" s="193"/>
      <c r="J904" s="194">
        <f>ROUND(I904*H904,2)</f>
        <v>0</v>
      </c>
      <c r="K904" s="190" t="s">
        <v>21</v>
      </c>
      <c r="L904" s="61"/>
      <c r="M904" s="195" t="s">
        <v>21</v>
      </c>
      <c r="N904" s="254" t="s">
        <v>44</v>
      </c>
      <c r="O904" s="255"/>
      <c r="P904" s="256">
        <f>O904*H904</f>
        <v>0</v>
      </c>
      <c r="Q904" s="256">
        <v>0</v>
      </c>
      <c r="R904" s="256">
        <f>Q904*H904</f>
        <v>0</v>
      </c>
      <c r="S904" s="256">
        <v>0</v>
      </c>
      <c r="T904" s="257">
        <f>S904*H904</f>
        <v>0</v>
      </c>
      <c r="AR904" s="24" t="s">
        <v>1261</v>
      </c>
      <c r="AT904" s="24" t="s">
        <v>143</v>
      </c>
      <c r="AU904" s="24" t="s">
        <v>83</v>
      </c>
      <c r="AY904" s="24" t="s">
        <v>140</v>
      </c>
      <c r="BE904" s="199">
        <f>IF(N904="základní",J904,0)</f>
        <v>0</v>
      </c>
      <c r="BF904" s="199">
        <f>IF(N904="snížená",J904,0)</f>
        <v>0</v>
      </c>
      <c r="BG904" s="199">
        <f>IF(N904="zákl. přenesená",J904,0)</f>
        <v>0</v>
      </c>
      <c r="BH904" s="199">
        <f>IF(N904="sníž. přenesená",J904,0)</f>
        <v>0</v>
      </c>
      <c r="BI904" s="199">
        <f>IF(N904="nulová",J904,0)</f>
        <v>0</v>
      </c>
      <c r="BJ904" s="24" t="s">
        <v>81</v>
      </c>
      <c r="BK904" s="199">
        <f>ROUND(I904*H904,2)</f>
        <v>0</v>
      </c>
      <c r="BL904" s="24" t="s">
        <v>1261</v>
      </c>
      <c r="BM904" s="24" t="s">
        <v>1278</v>
      </c>
    </row>
    <row r="905" spans="2:65" s="1" customFormat="1" ht="6.95" customHeight="1">
      <c r="B905" s="56"/>
      <c r="C905" s="57"/>
      <c r="D905" s="57"/>
      <c r="E905" s="57"/>
      <c r="F905" s="57"/>
      <c r="G905" s="57"/>
      <c r="H905" s="57"/>
      <c r="I905" s="135"/>
      <c r="J905" s="57"/>
      <c r="K905" s="57"/>
      <c r="L905" s="61"/>
    </row>
  </sheetData>
  <sheetProtection algorithmName="SHA-512" hashValue="wSbZY8TYkSQNicLUNK8/psdgkNTfoybOm7YTEtfUA7NA6M5s0/K8IxoyCAYY5mcCEl+hqH+HQCf5cRKg8ufEOQ==" saltValue="jujPf0phWAZZTTCM8IqrI7AMUyefxIfPcofoQ7rUB8Kk8B5OCO1/sdR4FrrShIR+9MrEGcfcQFwKuoaNeYhm/w==" spinCount="100000" sheet="1" objects="1" scenarios="1" formatColumns="0" formatRows="0" autoFilter="0"/>
  <autoFilter ref="C102:K904" xr:uid="{00000000-0009-0000-0000-000001000000}"/>
  <mergeCells count="10">
    <mergeCell ref="J51:J52"/>
    <mergeCell ref="E93:H93"/>
    <mergeCell ref="E95:H9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102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9"/>
  <sheetViews>
    <sheetView workbookViewId="0">
      <selection activeCell="I21" sqref="I21"/>
    </sheetView>
  </sheetViews>
  <sheetFormatPr defaultRowHeight="13.5"/>
  <cols>
    <col min="1" max="1" width="13.83203125" customWidth="1"/>
    <col min="2" max="2" width="36.5" customWidth="1"/>
    <col min="3" max="3" width="11.1640625" customWidth="1"/>
    <col min="4" max="4" width="5.5" customWidth="1"/>
    <col min="5" max="5" width="15.83203125" customWidth="1"/>
    <col min="6" max="6" width="20.83203125" customWidth="1"/>
    <col min="7" max="7" width="5" customWidth="1"/>
    <col min="257" max="257" width="13.83203125" customWidth="1"/>
    <col min="258" max="258" width="36.5" customWidth="1"/>
    <col min="259" max="259" width="11.1640625" customWidth="1"/>
    <col min="260" max="260" width="5.5" customWidth="1"/>
    <col min="261" max="261" width="15.83203125" customWidth="1"/>
    <col min="262" max="262" width="20.83203125" customWidth="1"/>
    <col min="263" max="263" width="5" customWidth="1"/>
    <col min="513" max="513" width="13.83203125" customWidth="1"/>
    <col min="514" max="514" width="36.5" customWidth="1"/>
    <col min="515" max="515" width="11.1640625" customWidth="1"/>
    <col min="516" max="516" width="5.5" customWidth="1"/>
    <col min="517" max="517" width="15.83203125" customWidth="1"/>
    <col min="518" max="518" width="20.83203125" customWidth="1"/>
    <col min="519" max="519" width="5" customWidth="1"/>
    <col min="769" max="769" width="13.83203125" customWidth="1"/>
    <col min="770" max="770" width="36.5" customWidth="1"/>
    <col min="771" max="771" width="11.1640625" customWidth="1"/>
    <col min="772" max="772" width="5.5" customWidth="1"/>
    <col min="773" max="773" width="15.83203125" customWidth="1"/>
    <col min="774" max="774" width="20.83203125" customWidth="1"/>
    <col min="775" max="775" width="5" customWidth="1"/>
    <col min="1025" max="1025" width="13.83203125" customWidth="1"/>
    <col min="1026" max="1026" width="36.5" customWidth="1"/>
    <col min="1027" max="1027" width="11.1640625" customWidth="1"/>
    <col min="1028" max="1028" width="5.5" customWidth="1"/>
    <col min="1029" max="1029" width="15.83203125" customWidth="1"/>
    <col min="1030" max="1030" width="20.83203125" customWidth="1"/>
    <col min="1031" max="1031" width="5" customWidth="1"/>
    <col min="1281" max="1281" width="13.83203125" customWidth="1"/>
    <col min="1282" max="1282" width="36.5" customWidth="1"/>
    <col min="1283" max="1283" width="11.1640625" customWidth="1"/>
    <col min="1284" max="1284" width="5.5" customWidth="1"/>
    <col min="1285" max="1285" width="15.83203125" customWidth="1"/>
    <col min="1286" max="1286" width="20.83203125" customWidth="1"/>
    <col min="1287" max="1287" width="5" customWidth="1"/>
    <col min="1537" max="1537" width="13.83203125" customWidth="1"/>
    <col min="1538" max="1538" width="36.5" customWidth="1"/>
    <col min="1539" max="1539" width="11.1640625" customWidth="1"/>
    <col min="1540" max="1540" width="5.5" customWidth="1"/>
    <col min="1541" max="1541" width="15.83203125" customWidth="1"/>
    <col min="1542" max="1542" width="20.83203125" customWidth="1"/>
    <col min="1543" max="1543" width="5" customWidth="1"/>
    <col min="1793" max="1793" width="13.83203125" customWidth="1"/>
    <col min="1794" max="1794" width="36.5" customWidth="1"/>
    <col min="1795" max="1795" width="11.1640625" customWidth="1"/>
    <col min="1796" max="1796" width="5.5" customWidth="1"/>
    <col min="1797" max="1797" width="15.83203125" customWidth="1"/>
    <col min="1798" max="1798" width="20.83203125" customWidth="1"/>
    <col min="1799" max="1799" width="5" customWidth="1"/>
    <col min="2049" max="2049" width="13.83203125" customWidth="1"/>
    <col min="2050" max="2050" width="36.5" customWidth="1"/>
    <col min="2051" max="2051" width="11.1640625" customWidth="1"/>
    <col min="2052" max="2052" width="5.5" customWidth="1"/>
    <col min="2053" max="2053" width="15.83203125" customWidth="1"/>
    <col min="2054" max="2054" width="20.83203125" customWidth="1"/>
    <col min="2055" max="2055" width="5" customWidth="1"/>
    <col min="2305" max="2305" width="13.83203125" customWidth="1"/>
    <col min="2306" max="2306" width="36.5" customWidth="1"/>
    <col min="2307" max="2307" width="11.1640625" customWidth="1"/>
    <col min="2308" max="2308" width="5.5" customWidth="1"/>
    <col min="2309" max="2309" width="15.83203125" customWidth="1"/>
    <col min="2310" max="2310" width="20.83203125" customWidth="1"/>
    <col min="2311" max="2311" width="5" customWidth="1"/>
    <col min="2561" max="2561" width="13.83203125" customWidth="1"/>
    <col min="2562" max="2562" width="36.5" customWidth="1"/>
    <col min="2563" max="2563" width="11.1640625" customWidth="1"/>
    <col min="2564" max="2564" width="5.5" customWidth="1"/>
    <col min="2565" max="2565" width="15.83203125" customWidth="1"/>
    <col min="2566" max="2566" width="20.83203125" customWidth="1"/>
    <col min="2567" max="2567" width="5" customWidth="1"/>
    <col min="2817" max="2817" width="13.83203125" customWidth="1"/>
    <col min="2818" max="2818" width="36.5" customWidth="1"/>
    <col min="2819" max="2819" width="11.1640625" customWidth="1"/>
    <col min="2820" max="2820" width="5.5" customWidth="1"/>
    <col min="2821" max="2821" width="15.83203125" customWidth="1"/>
    <col min="2822" max="2822" width="20.83203125" customWidth="1"/>
    <col min="2823" max="2823" width="5" customWidth="1"/>
    <col min="3073" max="3073" width="13.83203125" customWidth="1"/>
    <col min="3074" max="3074" width="36.5" customWidth="1"/>
    <col min="3075" max="3075" width="11.1640625" customWidth="1"/>
    <col min="3076" max="3076" width="5.5" customWidth="1"/>
    <col min="3077" max="3077" width="15.83203125" customWidth="1"/>
    <col min="3078" max="3078" width="20.83203125" customWidth="1"/>
    <col min="3079" max="3079" width="5" customWidth="1"/>
    <col min="3329" max="3329" width="13.83203125" customWidth="1"/>
    <col min="3330" max="3330" width="36.5" customWidth="1"/>
    <col min="3331" max="3331" width="11.1640625" customWidth="1"/>
    <col min="3332" max="3332" width="5.5" customWidth="1"/>
    <col min="3333" max="3333" width="15.83203125" customWidth="1"/>
    <col min="3334" max="3334" width="20.83203125" customWidth="1"/>
    <col min="3335" max="3335" width="5" customWidth="1"/>
    <col min="3585" max="3585" width="13.83203125" customWidth="1"/>
    <col min="3586" max="3586" width="36.5" customWidth="1"/>
    <col min="3587" max="3587" width="11.1640625" customWidth="1"/>
    <col min="3588" max="3588" width="5.5" customWidth="1"/>
    <col min="3589" max="3589" width="15.83203125" customWidth="1"/>
    <col min="3590" max="3590" width="20.83203125" customWidth="1"/>
    <col min="3591" max="3591" width="5" customWidth="1"/>
    <col min="3841" max="3841" width="13.83203125" customWidth="1"/>
    <col min="3842" max="3842" width="36.5" customWidth="1"/>
    <col min="3843" max="3843" width="11.1640625" customWidth="1"/>
    <col min="3844" max="3844" width="5.5" customWidth="1"/>
    <col min="3845" max="3845" width="15.83203125" customWidth="1"/>
    <col min="3846" max="3846" width="20.83203125" customWidth="1"/>
    <col min="3847" max="3847" width="5" customWidth="1"/>
    <col min="4097" max="4097" width="13.83203125" customWidth="1"/>
    <col min="4098" max="4098" width="36.5" customWidth="1"/>
    <col min="4099" max="4099" width="11.1640625" customWidth="1"/>
    <col min="4100" max="4100" width="5.5" customWidth="1"/>
    <col min="4101" max="4101" width="15.83203125" customWidth="1"/>
    <col min="4102" max="4102" width="20.83203125" customWidth="1"/>
    <col min="4103" max="4103" width="5" customWidth="1"/>
    <col min="4353" max="4353" width="13.83203125" customWidth="1"/>
    <col min="4354" max="4354" width="36.5" customWidth="1"/>
    <col min="4355" max="4355" width="11.1640625" customWidth="1"/>
    <col min="4356" max="4356" width="5.5" customWidth="1"/>
    <col min="4357" max="4357" width="15.83203125" customWidth="1"/>
    <col min="4358" max="4358" width="20.83203125" customWidth="1"/>
    <col min="4359" max="4359" width="5" customWidth="1"/>
    <col min="4609" max="4609" width="13.83203125" customWidth="1"/>
    <col min="4610" max="4610" width="36.5" customWidth="1"/>
    <col min="4611" max="4611" width="11.1640625" customWidth="1"/>
    <col min="4612" max="4612" width="5.5" customWidth="1"/>
    <col min="4613" max="4613" width="15.83203125" customWidth="1"/>
    <col min="4614" max="4614" width="20.83203125" customWidth="1"/>
    <col min="4615" max="4615" width="5" customWidth="1"/>
    <col min="4865" max="4865" width="13.83203125" customWidth="1"/>
    <col min="4866" max="4866" width="36.5" customWidth="1"/>
    <col min="4867" max="4867" width="11.1640625" customWidth="1"/>
    <col min="4868" max="4868" width="5.5" customWidth="1"/>
    <col min="4869" max="4869" width="15.83203125" customWidth="1"/>
    <col min="4870" max="4870" width="20.83203125" customWidth="1"/>
    <col min="4871" max="4871" width="5" customWidth="1"/>
    <col min="5121" max="5121" width="13.83203125" customWidth="1"/>
    <col min="5122" max="5122" width="36.5" customWidth="1"/>
    <col min="5123" max="5123" width="11.1640625" customWidth="1"/>
    <col min="5124" max="5124" width="5.5" customWidth="1"/>
    <col min="5125" max="5125" width="15.83203125" customWidth="1"/>
    <col min="5126" max="5126" width="20.83203125" customWidth="1"/>
    <col min="5127" max="5127" width="5" customWidth="1"/>
    <col min="5377" max="5377" width="13.83203125" customWidth="1"/>
    <col min="5378" max="5378" width="36.5" customWidth="1"/>
    <col min="5379" max="5379" width="11.1640625" customWidth="1"/>
    <col min="5380" max="5380" width="5.5" customWidth="1"/>
    <col min="5381" max="5381" width="15.83203125" customWidth="1"/>
    <col min="5382" max="5382" width="20.83203125" customWidth="1"/>
    <col min="5383" max="5383" width="5" customWidth="1"/>
    <col min="5633" max="5633" width="13.83203125" customWidth="1"/>
    <col min="5634" max="5634" width="36.5" customWidth="1"/>
    <col min="5635" max="5635" width="11.1640625" customWidth="1"/>
    <col min="5636" max="5636" width="5.5" customWidth="1"/>
    <col min="5637" max="5637" width="15.83203125" customWidth="1"/>
    <col min="5638" max="5638" width="20.83203125" customWidth="1"/>
    <col min="5639" max="5639" width="5" customWidth="1"/>
    <col min="5889" max="5889" width="13.83203125" customWidth="1"/>
    <col min="5890" max="5890" width="36.5" customWidth="1"/>
    <col min="5891" max="5891" width="11.1640625" customWidth="1"/>
    <col min="5892" max="5892" width="5.5" customWidth="1"/>
    <col min="5893" max="5893" width="15.83203125" customWidth="1"/>
    <col min="5894" max="5894" width="20.83203125" customWidth="1"/>
    <col min="5895" max="5895" width="5" customWidth="1"/>
    <col min="6145" max="6145" width="13.83203125" customWidth="1"/>
    <col min="6146" max="6146" width="36.5" customWidth="1"/>
    <col min="6147" max="6147" width="11.1640625" customWidth="1"/>
    <col min="6148" max="6148" width="5.5" customWidth="1"/>
    <col min="6149" max="6149" width="15.83203125" customWidth="1"/>
    <col min="6150" max="6150" width="20.83203125" customWidth="1"/>
    <col min="6151" max="6151" width="5" customWidth="1"/>
    <col min="6401" max="6401" width="13.83203125" customWidth="1"/>
    <col min="6402" max="6402" width="36.5" customWidth="1"/>
    <col min="6403" max="6403" width="11.1640625" customWidth="1"/>
    <col min="6404" max="6404" width="5.5" customWidth="1"/>
    <col min="6405" max="6405" width="15.83203125" customWidth="1"/>
    <col min="6406" max="6406" width="20.83203125" customWidth="1"/>
    <col min="6407" max="6407" width="5" customWidth="1"/>
    <col min="6657" max="6657" width="13.83203125" customWidth="1"/>
    <col min="6658" max="6658" width="36.5" customWidth="1"/>
    <col min="6659" max="6659" width="11.1640625" customWidth="1"/>
    <col min="6660" max="6660" width="5.5" customWidth="1"/>
    <col min="6661" max="6661" width="15.83203125" customWidth="1"/>
    <col min="6662" max="6662" width="20.83203125" customWidth="1"/>
    <col min="6663" max="6663" width="5" customWidth="1"/>
    <col min="6913" max="6913" width="13.83203125" customWidth="1"/>
    <col min="6914" max="6914" width="36.5" customWidth="1"/>
    <col min="6915" max="6915" width="11.1640625" customWidth="1"/>
    <col min="6916" max="6916" width="5.5" customWidth="1"/>
    <col min="6917" max="6917" width="15.83203125" customWidth="1"/>
    <col min="6918" max="6918" width="20.83203125" customWidth="1"/>
    <col min="6919" max="6919" width="5" customWidth="1"/>
    <col min="7169" max="7169" width="13.83203125" customWidth="1"/>
    <col min="7170" max="7170" width="36.5" customWidth="1"/>
    <col min="7171" max="7171" width="11.1640625" customWidth="1"/>
    <col min="7172" max="7172" width="5.5" customWidth="1"/>
    <col min="7173" max="7173" width="15.83203125" customWidth="1"/>
    <col min="7174" max="7174" width="20.83203125" customWidth="1"/>
    <col min="7175" max="7175" width="5" customWidth="1"/>
    <col min="7425" max="7425" width="13.83203125" customWidth="1"/>
    <col min="7426" max="7426" width="36.5" customWidth="1"/>
    <col min="7427" max="7427" width="11.1640625" customWidth="1"/>
    <col min="7428" max="7428" width="5.5" customWidth="1"/>
    <col min="7429" max="7429" width="15.83203125" customWidth="1"/>
    <col min="7430" max="7430" width="20.83203125" customWidth="1"/>
    <col min="7431" max="7431" width="5" customWidth="1"/>
    <col min="7681" max="7681" width="13.83203125" customWidth="1"/>
    <col min="7682" max="7682" width="36.5" customWidth="1"/>
    <col min="7683" max="7683" width="11.1640625" customWidth="1"/>
    <col min="7684" max="7684" width="5.5" customWidth="1"/>
    <col min="7685" max="7685" width="15.83203125" customWidth="1"/>
    <col min="7686" max="7686" width="20.83203125" customWidth="1"/>
    <col min="7687" max="7687" width="5" customWidth="1"/>
    <col min="7937" max="7937" width="13.83203125" customWidth="1"/>
    <col min="7938" max="7938" width="36.5" customWidth="1"/>
    <col min="7939" max="7939" width="11.1640625" customWidth="1"/>
    <col min="7940" max="7940" width="5.5" customWidth="1"/>
    <col min="7941" max="7941" width="15.83203125" customWidth="1"/>
    <col min="7942" max="7942" width="20.83203125" customWidth="1"/>
    <col min="7943" max="7943" width="5" customWidth="1"/>
    <col min="8193" max="8193" width="13.83203125" customWidth="1"/>
    <col min="8194" max="8194" width="36.5" customWidth="1"/>
    <col min="8195" max="8195" width="11.1640625" customWidth="1"/>
    <col min="8196" max="8196" width="5.5" customWidth="1"/>
    <col min="8197" max="8197" width="15.83203125" customWidth="1"/>
    <col min="8198" max="8198" width="20.83203125" customWidth="1"/>
    <col min="8199" max="8199" width="5" customWidth="1"/>
    <col min="8449" max="8449" width="13.83203125" customWidth="1"/>
    <col min="8450" max="8450" width="36.5" customWidth="1"/>
    <col min="8451" max="8451" width="11.1640625" customWidth="1"/>
    <col min="8452" max="8452" width="5.5" customWidth="1"/>
    <col min="8453" max="8453" width="15.83203125" customWidth="1"/>
    <col min="8454" max="8454" width="20.83203125" customWidth="1"/>
    <col min="8455" max="8455" width="5" customWidth="1"/>
    <col min="8705" max="8705" width="13.83203125" customWidth="1"/>
    <col min="8706" max="8706" width="36.5" customWidth="1"/>
    <col min="8707" max="8707" width="11.1640625" customWidth="1"/>
    <col min="8708" max="8708" width="5.5" customWidth="1"/>
    <col min="8709" max="8709" width="15.83203125" customWidth="1"/>
    <col min="8710" max="8710" width="20.83203125" customWidth="1"/>
    <col min="8711" max="8711" width="5" customWidth="1"/>
    <col min="8961" max="8961" width="13.83203125" customWidth="1"/>
    <col min="8962" max="8962" width="36.5" customWidth="1"/>
    <col min="8963" max="8963" width="11.1640625" customWidth="1"/>
    <col min="8964" max="8964" width="5.5" customWidth="1"/>
    <col min="8965" max="8965" width="15.83203125" customWidth="1"/>
    <col min="8966" max="8966" width="20.83203125" customWidth="1"/>
    <col min="8967" max="8967" width="5" customWidth="1"/>
    <col min="9217" max="9217" width="13.83203125" customWidth="1"/>
    <col min="9218" max="9218" width="36.5" customWidth="1"/>
    <col min="9219" max="9219" width="11.1640625" customWidth="1"/>
    <col min="9220" max="9220" width="5.5" customWidth="1"/>
    <col min="9221" max="9221" width="15.83203125" customWidth="1"/>
    <col min="9222" max="9222" width="20.83203125" customWidth="1"/>
    <col min="9223" max="9223" width="5" customWidth="1"/>
    <col min="9473" max="9473" width="13.83203125" customWidth="1"/>
    <col min="9474" max="9474" width="36.5" customWidth="1"/>
    <col min="9475" max="9475" width="11.1640625" customWidth="1"/>
    <col min="9476" max="9476" width="5.5" customWidth="1"/>
    <col min="9477" max="9477" width="15.83203125" customWidth="1"/>
    <col min="9478" max="9478" width="20.83203125" customWidth="1"/>
    <col min="9479" max="9479" width="5" customWidth="1"/>
    <col min="9729" max="9729" width="13.83203125" customWidth="1"/>
    <col min="9730" max="9730" width="36.5" customWidth="1"/>
    <col min="9731" max="9731" width="11.1640625" customWidth="1"/>
    <col min="9732" max="9732" width="5.5" customWidth="1"/>
    <col min="9733" max="9733" width="15.83203125" customWidth="1"/>
    <col min="9734" max="9734" width="20.83203125" customWidth="1"/>
    <col min="9735" max="9735" width="5" customWidth="1"/>
    <col min="9985" max="9985" width="13.83203125" customWidth="1"/>
    <col min="9986" max="9986" width="36.5" customWidth="1"/>
    <col min="9987" max="9987" width="11.1640625" customWidth="1"/>
    <col min="9988" max="9988" width="5.5" customWidth="1"/>
    <col min="9989" max="9989" width="15.83203125" customWidth="1"/>
    <col min="9990" max="9990" width="20.83203125" customWidth="1"/>
    <col min="9991" max="9991" width="5" customWidth="1"/>
    <col min="10241" max="10241" width="13.83203125" customWidth="1"/>
    <col min="10242" max="10242" width="36.5" customWidth="1"/>
    <col min="10243" max="10243" width="11.1640625" customWidth="1"/>
    <col min="10244" max="10244" width="5.5" customWidth="1"/>
    <col min="10245" max="10245" width="15.83203125" customWidth="1"/>
    <col min="10246" max="10246" width="20.83203125" customWidth="1"/>
    <col min="10247" max="10247" width="5" customWidth="1"/>
    <col min="10497" max="10497" width="13.83203125" customWidth="1"/>
    <col min="10498" max="10498" width="36.5" customWidth="1"/>
    <col min="10499" max="10499" width="11.1640625" customWidth="1"/>
    <col min="10500" max="10500" width="5.5" customWidth="1"/>
    <col min="10501" max="10501" width="15.83203125" customWidth="1"/>
    <col min="10502" max="10502" width="20.83203125" customWidth="1"/>
    <col min="10503" max="10503" width="5" customWidth="1"/>
    <col min="10753" max="10753" width="13.83203125" customWidth="1"/>
    <col min="10754" max="10754" width="36.5" customWidth="1"/>
    <col min="10755" max="10755" width="11.1640625" customWidth="1"/>
    <col min="10756" max="10756" width="5.5" customWidth="1"/>
    <col min="10757" max="10757" width="15.83203125" customWidth="1"/>
    <col min="10758" max="10758" width="20.83203125" customWidth="1"/>
    <col min="10759" max="10759" width="5" customWidth="1"/>
    <col min="11009" max="11009" width="13.83203125" customWidth="1"/>
    <col min="11010" max="11010" width="36.5" customWidth="1"/>
    <col min="11011" max="11011" width="11.1640625" customWidth="1"/>
    <col min="11012" max="11012" width="5.5" customWidth="1"/>
    <col min="11013" max="11013" width="15.83203125" customWidth="1"/>
    <col min="11014" max="11014" width="20.83203125" customWidth="1"/>
    <col min="11015" max="11015" width="5" customWidth="1"/>
    <col min="11265" max="11265" width="13.83203125" customWidth="1"/>
    <col min="11266" max="11266" width="36.5" customWidth="1"/>
    <col min="11267" max="11267" width="11.1640625" customWidth="1"/>
    <col min="11268" max="11268" width="5.5" customWidth="1"/>
    <col min="11269" max="11269" width="15.83203125" customWidth="1"/>
    <col min="11270" max="11270" width="20.83203125" customWidth="1"/>
    <col min="11271" max="11271" width="5" customWidth="1"/>
    <col min="11521" max="11521" width="13.83203125" customWidth="1"/>
    <col min="11522" max="11522" width="36.5" customWidth="1"/>
    <col min="11523" max="11523" width="11.1640625" customWidth="1"/>
    <col min="11524" max="11524" width="5.5" customWidth="1"/>
    <col min="11525" max="11525" width="15.83203125" customWidth="1"/>
    <col min="11526" max="11526" width="20.83203125" customWidth="1"/>
    <col min="11527" max="11527" width="5" customWidth="1"/>
    <col min="11777" max="11777" width="13.83203125" customWidth="1"/>
    <col min="11778" max="11778" width="36.5" customWidth="1"/>
    <col min="11779" max="11779" width="11.1640625" customWidth="1"/>
    <col min="11780" max="11780" width="5.5" customWidth="1"/>
    <col min="11781" max="11781" width="15.83203125" customWidth="1"/>
    <col min="11782" max="11782" width="20.83203125" customWidth="1"/>
    <col min="11783" max="11783" width="5" customWidth="1"/>
    <col min="12033" max="12033" width="13.83203125" customWidth="1"/>
    <col min="12034" max="12034" width="36.5" customWidth="1"/>
    <col min="12035" max="12035" width="11.1640625" customWidth="1"/>
    <col min="12036" max="12036" width="5.5" customWidth="1"/>
    <col min="12037" max="12037" width="15.83203125" customWidth="1"/>
    <col min="12038" max="12038" width="20.83203125" customWidth="1"/>
    <col min="12039" max="12039" width="5" customWidth="1"/>
    <col min="12289" max="12289" width="13.83203125" customWidth="1"/>
    <col min="12290" max="12290" width="36.5" customWidth="1"/>
    <col min="12291" max="12291" width="11.1640625" customWidth="1"/>
    <col min="12292" max="12292" width="5.5" customWidth="1"/>
    <col min="12293" max="12293" width="15.83203125" customWidth="1"/>
    <col min="12294" max="12294" width="20.83203125" customWidth="1"/>
    <col min="12295" max="12295" width="5" customWidth="1"/>
    <col min="12545" max="12545" width="13.83203125" customWidth="1"/>
    <col min="12546" max="12546" width="36.5" customWidth="1"/>
    <col min="12547" max="12547" width="11.1640625" customWidth="1"/>
    <col min="12548" max="12548" width="5.5" customWidth="1"/>
    <col min="12549" max="12549" width="15.83203125" customWidth="1"/>
    <col min="12550" max="12550" width="20.83203125" customWidth="1"/>
    <col min="12551" max="12551" width="5" customWidth="1"/>
    <col min="12801" max="12801" width="13.83203125" customWidth="1"/>
    <col min="12802" max="12802" width="36.5" customWidth="1"/>
    <col min="12803" max="12803" width="11.1640625" customWidth="1"/>
    <col min="12804" max="12804" width="5.5" customWidth="1"/>
    <col min="12805" max="12805" width="15.83203125" customWidth="1"/>
    <col min="12806" max="12806" width="20.83203125" customWidth="1"/>
    <col min="12807" max="12807" width="5" customWidth="1"/>
    <col min="13057" max="13057" width="13.83203125" customWidth="1"/>
    <col min="13058" max="13058" width="36.5" customWidth="1"/>
    <col min="13059" max="13059" width="11.1640625" customWidth="1"/>
    <col min="13060" max="13060" width="5.5" customWidth="1"/>
    <col min="13061" max="13061" width="15.83203125" customWidth="1"/>
    <col min="13062" max="13062" width="20.83203125" customWidth="1"/>
    <col min="13063" max="13063" width="5" customWidth="1"/>
    <col min="13313" max="13313" width="13.83203125" customWidth="1"/>
    <col min="13314" max="13314" width="36.5" customWidth="1"/>
    <col min="13315" max="13315" width="11.1640625" customWidth="1"/>
    <col min="13316" max="13316" width="5.5" customWidth="1"/>
    <col min="13317" max="13317" width="15.83203125" customWidth="1"/>
    <col min="13318" max="13318" width="20.83203125" customWidth="1"/>
    <col min="13319" max="13319" width="5" customWidth="1"/>
    <col min="13569" max="13569" width="13.83203125" customWidth="1"/>
    <col min="13570" max="13570" width="36.5" customWidth="1"/>
    <col min="13571" max="13571" width="11.1640625" customWidth="1"/>
    <col min="13572" max="13572" width="5.5" customWidth="1"/>
    <col min="13573" max="13573" width="15.83203125" customWidth="1"/>
    <col min="13574" max="13574" width="20.83203125" customWidth="1"/>
    <col min="13575" max="13575" width="5" customWidth="1"/>
    <col min="13825" max="13825" width="13.83203125" customWidth="1"/>
    <col min="13826" max="13826" width="36.5" customWidth="1"/>
    <col min="13827" max="13827" width="11.1640625" customWidth="1"/>
    <col min="13828" max="13828" width="5.5" customWidth="1"/>
    <col min="13829" max="13829" width="15.83203125" customWidth="1"/>
    <col min="13830" max="13830" width="20.83203125" customWidth="1"/>
    <col min="13831" max="13831" width="5" customWidth="1"/>
    <col min="14081" max="14081" width="13.83203125" customWidth="1"/>
    <col min="14082" max="14082" width="36.5" customWidth="1"/>
    <col min="14083" max="14083" width="11.1640625" customWidth="1"/>
    <col min="14084" max="14084" width="5.5" customWidth="1"/>
    <col min="14085" max="14085" width="15.83203125" customWidth="1"/>
    <col min="14086" max="14086" width="20.83203125" customWidth="1"/>
    <col min="14087" max="14087" width="5" customWidth="1"/>
    <col min="14337" max="14337" width="13.83203125" customWidth="1"/>
    <col min="14338" max="14338" width="36.5" customWidth="1"/>
    <col min="14339" max="14339" width="11.1640625" customWidth="1"/>
    <col min="14340" max="14340" width="5.5" customWidth="1"/>
    <col min="14341" max="14341" width="15.83203125" customWidth="1"/>
    <col min="14342" max="14342" width="20.83203125" customWidth="1"/>
    <col min="14343" max="14343" width="5" customWidth="1"/>
    <col min="14593" max="14593" width="13.83203125" customWidth="1"/>
    <col min="14594" max="14594" width="36.5" customWidth="1"/>
    <col min="14595" max="14595" width="11.1640625" customWidth="1"/>
    <col min="14596" max="14596" width="5.5" customWidth="1"/>
    <col min="14597" max="14597" width="15.83203125" customWidth="1"/>
    <col min="14598" max="14598" width="20.83203125" customWidth="1"/>
    <col min="14599" max="14599" width="5" customWidth="1"/>
    <col min="14849" max="14849" width="13.83203125" customWidth="1"/>
    <col min="14850" max="14850" width="36.5" customWidth="1"/>
    <col min="14851" max="14851" width="11.1640625" customWidth="1"/>
    <col min="14852" max="14852" width="5.5" customWidth="1"/>
    <col min="14853" max="14853" width="15.83203125" customWidth="1"/>
    <col min="14854" max="14854" width="20.83203125" customWidth="1"/>
    <col min="14855" max="14855" width="5" customWidth="1"/>
    <col min="15105" max="15105" width="13.83203125" customWidth="1"/>
    <col min="15106" max="15106" width="36.5" customWidth="1"/>
    <col min="15107" max="15107" width="11.1640625" customWidth="1"/>
    <col min="15108" max="15108" width="5.5" customWidth="1"/>
    <col min="15109" max="15109" width="15.83203125" customWidth="1"/>
    <col min="15110" max="15110" width="20.83203125" customWidth="1"/>
    <col min="15111" max="15111" width="5" customWidth="1"/>
    <col min="15361" max="15361" width="13.83203125" customWidth="1"/>
    <col min="15362" max="15362" width="36.5" customWidth="1"/>
    <col min="15363" max="15363" width="11.1640625" customWidth="1"/>
    <col min="15364" max="15364" width="5.5" customWidth="1"/>
    <col min="15365" max="15365" width="15.83203125" customWidth="1"/>
    <col min="15366" max="15366" width="20.83203125" customWidth="1"/>
    <col min="15367" max="15367" width="5" customWidth="1"/>
    <col min="15617" max="15617" width="13.83203125" customWidth="1"/>
    <col min="15618" max="15618" width="36.5" customWidth="1"/>
    <col min="15619" max="15619" width="11.1640625" customWidth="1"/>
    <col min="15620" max="15620" width="5.5" customWidth="1"/>
    <col min="15621" max="15621" width="15.83203125" customWidth="1"/>
    <col min="15622" max="15622" width="20.83203125" customWidth="1"/>
    <col min="15623" max="15623" width="5" customWidth="1"/>
    <col min="15873" max="15873" width="13.83203125" customWidth="1"/>
    <col min="15874" max="15874" width="36.5" customWidth="1"/>
    <col min="15875" max="15875" width="11.1640625" customWidth="1"/>
    <col min="15876" max="15876" width="5.5" customWidth="1"/>
    <col min="15877" max="15877" width="15.83203125" customWidth="1"/>
    <col min="15878" max="15878" width="20.83203125" customWidth="1"/>
    <col min="15879" max="15879" width="5" customWidth="1"/>
    <col min="16129" max="16129" width="13.83203125" customWidth="1"/>
    <col min="16130" max="16130" width="36.5" customWidth="1"/>
    <col min="16131" max="16131" width="11.1640625" customWidth="1"/>
    <col min="16132" max="16132" width="5.5" customWidth="1"/>
    <col min="16133" max="16133" width="15.83203125" customWidth="1"/>
    <col min="16134" max="16134" width="20.83203125" customWidth="1"/>
    <col min="16135" max="16135" width="5" customWidth="1"/>
  </cols>
  <sheetData>
    <row r="1" spans="1:6" ht="16.5">
      <c r="A1" s="436" t="s">
        <v>1461</v>
      </c>
      <c r="B1" s="436"/>
      <c r="C1" s="436"/>
      <c r="D1" s="436"/>
      <c r="E1" s="436"/>
      <c r="F1" s="436"/>
    </row>
    <row r="2" spans="1:6" ht="16.5">
      <c r="A2" s="437" t="s">
        <v>1462</v>
      </c>
      <c r="B2" s="437"/>
      <c r="C2" s="437"/>
      <c r="D2" s="437"/>
      <c r="E2" s="437"/>
      <c r="F2" s="437"/>
    </row>
    <row r="3" spans="1:6" ht="14.25">
      <c r="B3" s="336"/>
      <c r="C3" s="337"/>
      <c r="D3" s="338"/>
    </row>
    <row r="4" spans="1:6">
      <c r="A4" s="339"/>
      <c r="B4" s="340"/>
      <c r="C4" s="340"/>
      <c r="D4" s="340"/>
      <c r="E4" s="340"/>
      <c r="F4" s="340"/>
    </row>
    <row r="5" spans="1:6" ht="14.25">
      <c r="A5" s="341"/>
      <c r="B5" s="340"/>
      <c r="C5" s="340"/>
      <c r="D5" s="340"/>
      <c r="E5" s="340"/>
      <c r="F5" s="340"/>
    </row>
    <row r="6" spans="1:6" ht="16.5">
      <c r="A6" s="342"/>
      <c r="B6" s="343" t="s">
        <v>1463</v>
      </c>
      <c r="C6" s="342"/>
      <c r="D6" s="342"/>
      <c r="E6" s="342"/>
      <c r="F6" s="342"/>
    </row>
    <row r="7" spans="1:6" ht="15.75">
      <c r="A7" s="344" t="s">
        <v>1464</v>
      </c>
      <c r="B7" s="344" t="s">
        <v>1465</v>
      </c>
      <c r="C7" s="345"/>
      <c r="D7" s="345"/>
      <c r="E7" s="345"/>
      <c r="F7" s="345"/>
    </row>
    <row r="8" spans="1:6">
      <c r="B8" t="s">
        <v>1466</v>
      </c>
      <c r="F8" s="346">
        <f>F38+F47+F57</f>
        <v>0</v>
      </c>
    </row>
    <row r="9" spans="1:6">
      <c r="B9" t="s">
        <v>1467</v>
      </c>
      <c r="F9" s="346">
        <f>F68+F73+F82+F88</f>
        <v>0</v>
      </c>
    </row>
    <row r="10" spans="1:6">
      <c r="B10" t="s">
        <v>1468</v>
      </c>
      <c r="F10" s="346">
        <f>F52</f>
        <v>0</v>
      </c>
    </row>
    <row r="11" spans="1:6">
      <c r="B11" t="s">
        <v>1469</v>
      </c>
      <c r="C11" s="347">
        <v>2.3E-2</v>
      </c>
      <c r="F11" s="346">
        <f>F8*C11</f>
        <v>0</v>
      </c>
    </row>
    <row r="12" spans="1:6">
      <c r="B12" t="s">
        <v>1470</v>
      </c>
      <c r="C12" s="348">
        <v>0.05</v>
      </c>
      <c r="F12" s="346">
        <f>F8*C12</f>
        <v>0</v>
      </c>
    </row>
    <row r="13" spans="1:6">
      <c r="B13" t="s">
        <v>1471</v>
      </c>
      <c r="C13">
        <v>5</v>
      </c>
      <c r="D13" t="s">
        <v>750</v>
      </c>
      <c r="E13" s="349"/>
      <c r="F13" s="346">
        <f>C13*E13</f>
        <v>0</v>
      </c>
    </row>
    <row r="14" spans="1:6" ht="16.5" thickBot="1">
      <c r="A14" s="350"/>
      <c r="B14" s="351" t="s">
        <v>1472</v>
      </c>
      <c r="C14" s="352"/>
      <c r="D14" s="352"/>
      <c r="E14" s="352"/>
      <c r="F14" s="353">
        <f>SUM(F8:F13)</f>
        <v>0</v>
      </c>
    </row>
    <row r="15" spans="1:6" ht="15.75">
      <c r="A15" s="344" t="s">
        <v>1473</v>
      </c>
      <c r="B15" s="344" t="s">
        <v>1474</v>
      </c>
      <c r="C15" s="345"/>
      <c r="D15" s="345"/>
      <c r="E15" s="345"/>
      <c r="F15" s="345"/>
    </row>
    <row r="16" spans="1:6">
      <c r="B16" t="s">
        <v>1475</v>
      </c>
      <c r="F16" s="354"/>
    </row>
    <row r="17" spans="1:6" ht="16.5" thickBot="1">
      <c r="A17" s="350"/>
      <c r="B17" s="351" t="s">
        <v>1472</v>
      </c>
      <c r="C17" s="352"/>
      <c r="D17" s="352"/>
      <c r="E17" s="352"/>
      <c r="F17" s="353">
        <f>SUM(F16)</f>
        <v>0</v>
      </c>
    </row>
    <row r="18" spans="1:6" ht="16.5" thickBot="1">
      <c r="A18" s="350"/>
      <c r="B18" s="355" t="s">
        <v>1476</v>
      </c>
      <c r="C18" s="350"/>
      <c r="D18" s="350"/>
      <c r="E18" s="350"/>
      <c r="F18" s="356">
        <f>F14+F17</f>
        <v>0</v>
      </c>
    </row>
    <row r="20" spans="1:6" ht="15.75">
      <c r="B20" s="357" t="s">
        <v>1477</v>
      </c>
      <c r="C20" s="358"/>
      <c r="D20" s="358"/>
      <c r="E20" s="358"/>
      <c r="F20" s="358"/>
    </row>
    <row r="21" spans="1:6" ht="14.25">
      <c r="B21" t="s">
        <v>1450</v>
      </c>
      <c r="C21" s="359">
        <v>0.21</v>
      </c>
      <c r="E21" s="360"/>
      <c r="F21" s="361">
        <f>F18*C21</f>
        <v>0</v>
      </c>
    </row>
    <row r="22" spans="1:6" ht="15.75">
      <c r="B22" s="362" t="s">
        <v>1478</v>
      </c>
      <c r="C22" s="363"/>
      <c r="D22" s="363"/>
      <c r="E22" s="363"/>
      <c r="F22" s="364">
        <f>SUM(F21)</f>
        <v>0</v>
      </c>
    </row>
    <row r="23" spans="1:6" ht="16.5" thickBot="1">
      <c r="A23" s="352"/>
      <c r="B23" s="351" t="s">
        <v>1479</v>
      </c>
      <c r="C23" s="352"/>
      <c r="D23" s="352"/>
      <c r="E23" s="352"/>
      <c r="F23" s="353">
        <f>F18+F22</f>
        <v>0</v>
      </c>
    </row>
    <row r="24" spans="1:6" ht="15.75">
      <c r="A24" s="365"/>
      <c r="B24" s="366"/>
      <c r="C24" s="365"/>
      <c r="D24" s="365"/>
      <c r="E24" s="365"/>
      <c r="F24" s="367"/>
    </row>
    <row r="25" spans="1:6" ht="15.75">
      <c r="A25" s="365"/>
      <c r="B25" s="366"/>
      <c r="C25" s="365"/>
      <c r="D25" s="365"/>
      <c r="E25" s="365"/>
      <c r="F25" s="367"/>
    </row>
    <row r="27" spans="1:6" ht="16.5">
      <c r="A27" s="368"/>
      <c r="B27" s="369" t="s">
        <v>1480</v>
      </c>
      <c r="C27" s="368"/>
      <c r="D27" s="368"/>
      <c r="E27" s="368"/>
      <c r="F27" s="368"/>
    </row>
    <row r="28" spans="1:6" ht="16.5">
      <c r="A28" s="370"/>
      <c r="B28" s="371" t="s">
        <v>1481</v>
      </c>
      <c r="C28" s="370"/>
      <c r="D28" s="370"/>
      <c r="E28" s="370"/>
      <c r="F28" s="370"/>
    </row>
    <row r="29" spans="1:6">
      <c r="A29" s="372" t="s">
        <v>1482</v>
      </c>
      <c r="B29" s="372" t="s">
        <v>1483</v>
      </c>
      <c r="C29" s="373" t="s">
        <v>1484</v>
      </c>
      <c r="D29" s="373" t="s">
        <v>127</v>
      </c>
      <c r="E29" s="374" t="s">
        <v>1485</v>
      </c>
      <c r="F29" s="374" t="s">
        <v>1472</v>
      </c>
    </row>
    <row r="30" spans="1:6">
      <c r="A30" s="375" t="s">
        <v>1486</v>
      </c>
      <c r="B30" s="376" t="s">
        <v>1487</v>
      </c>
      <c r="C30" s="377">
        <v>80</v>
      </c>
      <c r="D30" s="378" t="s">
        <v>1488</v>
      </c>
      <c r="E30" s="379"/>
      <c r="F30" s="380">
        <f>C30*E30</f>
        <v>0</v>
      </c>
    </row>
    <row r="31" spans="1:6">
      <c r="A31" s="375" t="s">
        <v>1489</v>
      </c>
      <c r="B31" s="376" t="s">
        <v>1490</v>
      </c>
      <c r="C31" s="377">
        <v>20</v>
      </c>
      <c r="D31" s="378" t="s">
        <v>215</v>
      </c>
      <c r="E31" s="379"/>
      <c r="F31" s="380">
        <f t="shared" ref="F31:F37" si="0">C31*E31</f>
        <v>0</v>
      </c>
    </row>
    <row r="32" spans="1:6">
      <c r="A32" s="375" t="s">
        <v>1491</v>
      </c>
      <c r="B32" s="376" t="s">
        <v>1492</v>
      </c>
      <c r="C32" s="377">
        <v>12</v>
      </c>
      <c r="D32" s="378" t="s">
        <v>215</v>
      </c>
      <c r="E32" s="379"/>
      <c r="F32" s="380">
        <f t="shared" si="0"/>
        <v>0</v>
      </c>
    </row>
    <row r="33" spans="1:6">
      <c r="A33" s="375" t="s">
        <v>1493</v>
      </c>
      <c r="B33" s="376" t="s">
        <v>1494</v>
      </c>
      <c r="C33" s="377">
        <v>12</v>
      </c>
      <c r="D33" s="378" t="s">
        <v>215</v>
      </c>
      <c r="E33" s="379"/>
      <c r="F33" s="380">
        <f t="shared" si="0"/>
        <v>0</v>
      </c>
    </row>
    <row r="34" spans="1:6" ht="49.5">
      <c r="A34" s="375" t="s">
        <v>1495</v>
      </c>
      <c r="B34" s="376" t="s">
        <v>1496</v>
      </c>
      <c r="C34" s="377">
        <v>1</v>
      </c>
      <c r="D34" s="378" t="s">
        <v>1497</v>
      </c>
      <c r="E34" s="379"/>
      <c r="F34" s="380">
        <f t="shared" si="0"/>
        <v>0</v>
      </c>
    </row>
    <row r="35" spans="1:6">
      <c r="A35" s="375" t="s">
        <v>1498</v>
      </c>
      <c r="B35" s="376" t="s">
        <v>1499</v>
      </c>
      <c r="C35" s="377">
        <v>4</v>
      </c>
      <c r="D35" s="378" t="s">
        <v>1488</v>
      </c>
      <c r="E35" s="379"/>
      <c r="F35" s="380">
        <f t="shared" si="0"/>
        <v>0</v>
      </c>
    </row>
    <row r="36" spans="1:6" ht="25.5">
      <c r="A36" s="375" t="s">
        <v>1500</v>
      </c>
      <c r="B36" s="376" t="s">
        <v>1501</v>
      </c>
      <c r="C36" s="377">
        <v>10</v>
      </c>
      <c r="D36" s="378" t="s">
        <v>215</v>
      </c>
      <c r="E36" s="379"/>
      <c r="F36" s="380">
        <f t="shared" si="0"/>
        <v>0</v>
      </c>
    </row>
    <row r="37" spans="1:6">
      <c r="A37" s="375" t="s">
        <v>1502</v>
      </c>
      <c r="B37" s="376" t="s">
        <v>1503</v>
      </c>
      <c r="C37" s="377">
        <v>5</v>
      </c>
      <c r="D37" s="378" t="s">
        <v>215</v>
      </c>
      <c r="E37" s="379"/>
      <c r="F37" s="380">
        <f t="shared" si="0"/>
        <v>0</v>
      </c>
    </row>
    <row r="38" spans="1:6" ht="15.75">
      <c r="A38" s="381"/>
      <c r="B38" s="362" t="s">
        <v>1472</v>
      </c>
      <c r="C38" s="382"/>
      <c r="D38" s="382"/>
      <c r="E38" s="382"/>
      <c r="F38" s="383">
        <f>SUM(F30:F37)</f>
        <v>0</v>
      </c>
    </row>
    <row r="40" spans="1:6" ht="16.5">
      <c r="A40" s="370"/>
      <c r="B40" s="371" t="s">
        <v>1504</v>
      </c>
      <c r="C40" s="370"/>
      <c r="D40" s="370"/>
      <c r="E40" s="370"/>
      <c r="F40" s="370"/>
    </row>
    <row r="41" spans="1:6">
      <c r="A41" s="372" t="s">
        <v>1482</v>
      </c>
      <c r="B41" s="372" t="s">
        <v>1483</v>
      </c>
      <c r="C41" s="373" t="s">
        <v>1484</v>
      </c>
      <c r="D41" s="373" t="s">
        <v>127</v>
      </c>
      <c r="E41" s="374" t="s">
        <v>1485</v>
      </c>
      <c r="F41" s="374" t="s">
        <v>1472</v>
      </c>
    </row>
    <row r="42" spans="1:6" ht="25.5">
      <c r="A42" s="375" t="s">
        <v>1505</v>
      </c>
      <c r="B42" s="376" t="s">
        <v>1506</v>
      </c>
      <c r="C42" s="377">
        <v>4</v>
      </c>
      <c r="D42" s="378" t="s">
        <v>1488</v>
      </c>
      <c r="E42" s="379"/>
      <c r="F42" s="380">
        <f>C42*E42</f>
        <v>0</v>
      </c>
    </row>
    <row r="43" spans="1:6" ht="25.5">
      <c r="A43" s="375" t="s">
        <v>1507</v>
      </c>
      <c r="B43" s="376" t="s">
        <v>1508</v>
      </c>
      <c r="C43" s="377">
        <v>4</v>
      </c>
      <c r="D43" s="378" t="s">
        <v>1488</v>
      </c>
      <c r="E43" s="379"/>
      <c r="F43" s="380">
        <f>C43*E43</f>
        <v>0</v>
      </c>
    </row>
    <row r="44" spans="1:6">
      <c r="A44" s="375" t="s">
        <v>1509</v>
      </c>
      <c r="B44" s="376" t="s">
        <v>1510</v>
      </c>
      <c r="C44" s="377">
        <v>215</v>
      </c>
      <c r="D44" s="378" t="s">
        <v>215</v>
      </c>
      <c r="E44" s="379"/>
      <c r="F44" s="380">
        <f>C44*E44</f>
        <v>0</v>
      </c>
    </row>
    <row r="45" spans="1:6" ht="25.5">
      <c r="A45" s="375" t="s">
        <v>1511</v>
      </c>
      <c r="B45" s="376" t="s">
        <v>1512</v>
      </c>
      <c r="C45" s="377">
        <v>24</v>
      </c>
      <c r="D45" s="378" t="s">
        <v>1488</v>
      </c>
      <c r="E45" s="379"/>
      <c r="F45" s="380">
        <f>C45*E45</f>
        <v>0</v>
      </c>
    </row>
    <row r="46" spans="1:6">
      <c r="A46" s="375" t="s">
        <v>1513</v>
      </c>
      <c r="B46" s="376" t="s">
        <v>1514</v>
      </c>
      <c r="C46" s="377">
        <v>1</v>
      </c>
      <c r="D46" s="378" t="s">
        <v>1488</v>
      </c>
      <c r="E46" s="379"/>
      <c r="F46" s="380">
        <f>C46*E46</f>
        <v>0</v>
      </c>
    </row>
    <row r="47" spans="1:6" ht="15.75">
      <c r="A47" s="381"/>
      <c r="B47" s="362" t="s">
        <v>1472</v>
      </c>
      <c r="C47" s="382"/>
      <c r="D47" s="382"/>
      <c r="E47" s="382"/>
      <c r="F47" s="384">
        <f>SUM(F42:F46)</f>
        <v>0</v>
      </c>
    </row>
    <row r="49" spans="1:6" ht="16.5">
      <c r="A49" s="370"/>
      <c r="B49" s="371" t="s">
        <v>1515</v>
      </c>
      <c r="C49" s="370"/>
      <c r="D49" s="370"/>
      <c r="E49" s="370"/>
      <c r="F49" s="370"/>
    </row>
    <row r="50" spans="1:6">
      <c r="A50" s="372" t="s">
        <v>1482</v>
      </c>
      <c r="B50" s="372" t="s">
        <v>1483</v>
      </c>
      <c r="C50" s="373" t="s">
        <v>1484</v>
      </c>
      <c r="D50" s="373" t="s">
        <v>127</v>
      </c>
      <c r="E50" s="374" t="s">
        <v>1485</v>
      </c>
      <c r="F50" s="374" t="s">
        <v>1472</v>
      </c>
    </row>
    <row r="51" spans="1:6">
      <c r="A51" s="375" t="s">
        <v>1516</v>
      </c>
      <c r="B51" s="385" t="s">
        <v>1517</v>
      </c>
      <c r="C51" s="377">
        <v>1</v>
      </c>
      <c r="D51" s="378" t="s">
        <v>1488</v>
      </c>
      <c r="E51" s="379"/>
      <c r="F51" s="380">
        <f>C51*E51</f>
        <v>0</v>
      </c>
    </row>
    <row r="52" spans="1:6" ht="15.75">
      <c r="A52" s="381"/>
      <c r="B52" s="362" t="s">
        <v>1472</v>
      </c>
      <c r="C52" s="382"/>
      <c r="D52" s="382"/>
      <c r="E52" s="382"/>
      <c r="F52" s="384">
        <f>SUM(F51)</f>
        <v>0</v>
      </c>
    </row>
    <row r="54" spans="1:6" ht="16.5">
      <c r="A54" s="370"/>
      <c r="B54" s="371" t="s">
        <v>1518</v>
      </c>
      <c r="C54" s="370"/>
      <c r="D54" s="370"/>
      <c r="E54" s="370"/>
      <c r="F54" s="370"/>
    </row>
    <row r="55" spans="1:6">
      <c r="A55" s="372" t="s">
        <v>1482</v>
      </c>
      <c r="B55" s="372" t="s">
        <v>1483</v>
      </c>
      <c r="C55" s="373" t="s">
        <v>1484</v>
      </c>
      <c r="D55" s="373" t="s">
        <v>127</v>
      </c>
      <c r="E55" s="374" t="s">
        <v>1485</v>
      </c>
      <c r="F55" s="374" t="s">
        <v>1472</v>
      </c>
    </row>
    <row r="56" spans="1:6">
      <c r="A56" s="375" t="s">
        <v>1519</v>
      </c>
      <c r="B56" s="385" t="s">
        <v>1520</v>
      </c>
      <c r="C56" s="377">
        <v>2</v>
      </c>
      <c r="D56" s="378"/>
      <c r="E56" s="379"/>
      <c r="F56" s="380">
        <f>C56*E56</f>
        <v>0</v>
      </c>
    </row>
    <row r="57" spans="1:6" ht="15.75">
      <c r="A57" s="381"/>
      <c r="B57" s="362" t="s">
        <v>1472</v>
      </c>
      <c r="C57" s="382"/>
      <c r="D57" s="382"/>
      <c r="E57" s="382"/>
      <c r="F57" s="384">
        <f>SUM(F56)</f>
        <v>0</v>
      </c>
    </row>
    <row r="59" spans="1:6" ht="16.5">
      <c r="A59" s="370"/>
      <c r="B59" s="371" t="s">
        <v>1521</v>
      </c>
      <c r="C59" s="370"/>
      <c r="D59" s="370"/>
      <c r="E59" s="370"/>
      <c r="F59" s="370"/>
    </row>
    <row r="60" spans="1:6">
      <c r="A60" s="372" t="s">
        <v>1482</v>
      </c>
      <c r="B60" s="372" t="s">
        <v>1483</v>
      </c>
      <c r="C60" s="373" t="s">
        <v>1484</v>
      </c>
      <c r="D60" s="373" t="s">
        <v>127</v>
      </c>
      <c r="E60" s="374" t="s">
        <v>1485</v>
      </c>
      <c r="F60" s="374" t="s">
        <v>1472</v>
      </c>
    </row>
    <row r="61" spans="1:6">
      <c r="A61" s="375" t="s">
        <v>1522</v>
      </c>
      <c r="B61" s="385" t="s">
        <v>1523</v>
      </c>
      <c r="C61" s="377">
        <v>44</v>
      </c>
      <c r="D61" s="378" t="s">
        <v>215</v>
      </c>
      <c r="E61" s="379"/>
      <c r="F61" s="380">
        <f>C61*E61</f>
        <v>0</v>
      </c>
    </row>
    <row r="62" spans="1:6">
      <c r="A62" s="375" t="s">
        <v>1524</v>
      </c>
      <c r="B62" s="385" t="s">
        <v>1525</v>
      </c>
      <c r="C62" s="377">
        <v>2</v>
      </c>
      <c r="D62" s="378" t="s">
        <v>1488</v>
      </c>
      <c r="E62" s="379"/>
      <c r="F62" s="380">
        <f t="shared" ref="F62:F67" si="1">C62*E62</f>
        <v>0</v>
      </c>
    </row>
    <row r="63" spans="1:6">
      <c r="A63" s="375" t="s">
        <v>1526</v>
      </c>
      <c r="B63" s="385" t="s">
        <v>1527</v>
      </c>
      <c r="C63" s="377">
        <v>8</v>
      </c>
      <c r="D63" s="378" t="s">
        <v>1488</v>
      </c>
      <c r="E63" s="379"/>
      <c r="F63" s="380">
        <f t="shared" si="1"/>
        <v>0</v>
      </c>
    </row>
    <row r="64" spans="1:6">
      <c r="A64" s="375" t="s">
        <v>1528</v>
      </c>
      <c r="B64" s="385" t="s">
        <v>1529</v>
      </c>
      <c r="C64" s="377">
        <v>80</v>
      </c>
      <c r="D64" s="378" t="s">
        <v>1488</v>
      </c>
      <c r="E64" s="379"/>
      <c r="F64" s="380">
        <f t="shared" si="1"/>
        <v>0</v>
      </c>
    </row>
    <row r="65" spans="1:6">
      <c r="A65" s="375" t="s">
        <v>1530</v>
      </c>
      <c r="B65" s="385" t="s">
        <v>1531</v>
      </c>
      <c r="C65" s="377">
        <v>5</v>
      </c>
      <c r="D65" s="378" t="s">
        <v>215</v>
      </c>
      <c r="E65" s="379"/>
      <c r="F65" s="380">
        <f t="shared" si="1"/>
        <v>0</v>
      </c>
    </row>
    <row r="66" spans="1:6">
      <c r="A66" s="375" t="s">
        <v>1532</v>
      </c>
      <c r="B66" s="385" t="s">
        <v>1533</v>
      </c>
      <c r="C66" s="377">
        <v>10</v>
      </c>
      <c r="D66" s="378" t="s">
        <v>215</v>
      </c>
      <c r="E66" s="379"/>
      <c r="F66" s="380">
        <f t="shared" si="1"/>
        <v>0</v>
      </c>
    </row>
    <row r="67" spans="1:6">
      <c r="A67" s="375" t="s">
        <v>1534</v>
      </c>
      <c r="B67" s="385" t="s">
        <v>1535</v>
      </c>
      <c r="C67" s="377">
        <v>100</v>
      </c>
      <c r="D67" s="378" t="s">
        <v>215</v>
      </c>
      <c r="E67" s="379"/>
      <c r="F67" s="380">
        <f t="shared" si="1"/>
        <v>0</v>
      </c>
    </row>
    <row r="68" spans="1:6" ht="15.75">
      <c r="A68" s="381"/>
      <c r="B68" s="362" t="s">
        <v>1472</v>
      </c>
      <c r="C68" s="382"/>
      <c r="D68" s="382"/>
      <c r="E68" s="382"/>
      <c r="F68" s="384">
        <f>SUM(F61:F67)</f>
        <v>0</v>
      </c>
    </row>
    <row r="70" spans="1:6" ht="16.5">
      <c r="A70" s="370"/>
      <c r="B70" s="371" t="s">
        <v>1536</v>
      </c>
      <c r="C70" s="370"/>
      <c r="D70" s="370"/>
      <c r="E70" s="370"/>
      <c r="F70" s="370"/>
    </row>
    <row r="71" spans="1:6">
      <c r="A71" s="372" t="s">
        <v>1482</v>
      </c>
      <c r="B71" s="372" t="s">
        <v>1483</v>
      </c>
      <c r="C71" s="373" t="s">
        <v>1484</v>
      </c>
      <c r="D71" s="373" t="s">
        <v>127</v>
      </c>
      <c r="E71" s="374" t="s">
        <v>1485</v>
      </c>
      <c r="F71" s="374" t="s">
        <v>1472</v>
      </c>
    </row>
    <row r="72" spans="1:6" ht="25.5">
      <c r="A72" s="375" t="s">
        <v>1537</v>
      </c>
      <c r="B72" s="376" t="s">
        <v>1538</v>
      </c>
      <c r="C72" s="377">
        <v>10</v>
      </c>
      <c r="D72" s="378" t="s">
        <v>215</v>
      </c>
      <c r="E72" s="379"/>
      <c r="F72" s="380">
        <f>C72*E72</f>
        <v>0</v>
      </c>
    </row>
    <row r="73" spans="1:6" ht="15.75">
      <c r="A73" s="381"/>
      <c r="B73" s="362" t="s">
        <v>1472</v>
      </c>
      <c r="C73" s="382"/>
      <c r="D73" s="382"/>
      <c r="E73" s="382"/>
      <c r="F73" s="384">
        <f>SUM(F72)</f>
        <v>0</v>
      </c>
    </row>
    <row r="75" spans="1:6" ht="16.5">
      <c r="A75" s="370"/>
      <c r="B75" s="371" t="s">
        <v>1539</v>
      </c>
      <c r="C75" s="370"/>
      <c r="D75" s="370"/>
      <c r="E75" s="370"/>
      <c r="F75" s="370"/>
    </row>
    <row r="76" spans="1:6">
      <c r="A76" s="372" t="s">
        <v>1482</v>
      </c>
      <c r="B76" s="372" t="s">
        <v>1483</v>
      </c>
      <c r="C76" s="373" t="s">
        <v>1484</v>
      </c>
      <c r="D76" s="373" t="s">
        <v>127</v>
      </c>
      <c r="E76" s="374" t="s">
        <v>1485</v>
      </c>
      <c r="F76" s="374" t="s">
        <v>1472</v>
      </c>
    </row>
    <row r="77" spans="1:6">
      <c r="A77" s="375" t="s">
        <v>1540</v>
      </c>
      <c r="B77" s="376" t="s">
        <v>1541</v>
      </c>
      <c r="C77" s="377">
        <v>12</v>
      </c>
      <c r="D77" s="378" t="s">
        <v>1488</v>
      </c>
      <c r="E77" s="379"/>
      <c r="F77" s="380">
        <f>C77*E77</f>
        <v>0</v>
      </c>
    </row>
    <row r="78" spans="1:6" ht="25.5">
      <c r="A78" s="375" t="s">
        <v>1542</v>
      </c>
      <c r="B78" s="376" t="s">
        <v>1543</v>
      </c>
      <c r="C78" s="377">
        <v>215</v>
      </c>
      <c r="D78" s="378" t="s">
        <v>215</v>
      </c>
      <c r="E78" s="379"/>
      <c r="F78" s="380">
        <f>C78*E78</f>
        <v>0</v>
      </c>
    </row>
    <row r="79" spans="1:6">
      <c r="A79" s="375" t="s">
        <v>1544</v>
      </c>
      <c r="B79" s="376" t="s">
        <v>1545</v>
      </c>
      <c r="C79" s="377">
        <v>1</v>
      </c>
      <c r="D79" s="378" t="s">
        <v>1488</v>
      </c>
      <c r="E79" s="379"/>
      <c r="F79" s="380">
        <f>C79*E79</f>
        <v>0</v>
      </c>
    </row>
    <row r="80" spans="1:6">
      <c r="A80" s="375" t="s">
        <v>1546</v>
      </c>
      <c r="B80" s="376" t="s">
        <v>1547</v>
      </c>
      <c r="C80" s="377">
        <v>12</v>
      </c>
      <c r="D80" s="378" t="s">
        <v>215</v>
      </c>
      <c r="E80" s="379"/>
      <c r="F80" s="380">
        <f>C80*E80</f>
        <v>0</v>
      </c>
    </row>
    <row r="81" spans="1:6">
      <c r="A81" s="375" t="s">
        <v>1548</v>
      </c>
      <c r="B81" s="376" t="s">
        <v>1549</v>
      </c>
      <c r="C81" s="377">
        <v>1</v>
      </c>
      <c r="D81" s="378" t="s">
        <v>1488</v>
      </c>
      <c r="E81" s="379"/>
      <c r="F81" s="380">
        <f>C81*E81</f>
        <v>0</v>
      </c>
    </row>
    <row r="82" spans="1:6" ht="15.75">
      <c r="A82" s="381"/>
      <c r="B82" s="362" t="s">
        <v>1472</v>
      </c>
      <c r="C82" s="382"/>
      <c r="D82" s="382"/>
      <c r="E82" s="382"/>
      <c r="F82" s="384">
        <f>SUM(F77:F81)</f>
        <v>0</v>
      </c>
    </row>
    <row r="84" spans="1:6" ht="16.5">
      <c r="A84" s="370"/>
      <c r="B84" s="371" t="s">
        <v>1550</v>
      </c>
      <c r="C84" s="370"/>
      <c r="D84" s="370"/>
      <c r="E84" s="370"/>
      <c r="F84" s="370"/>
    </row>
    <row r="85" spans="1:6">
      <c r="A85" s="372" t="s">
        <v>1482</v>
      </c>
      <c r="B85" s="372" t="s">
        <v>1483</v>
      </c>
      <c r="C85" s="373" t="s">
        <v>1484</v>
      </c>
      <c r="D85" s="373" t="s">
        <v>127</v>
      </c>
      <c r="E85" s="374" t="s">
        <v>1485</v>
      </c>
      <c r="F85" s="374" t="s">
        <v>1472</v>
      </c>
    </row>
    <row r="86" spans="1:6" ht="25.5">
      <c r="A86" s="375" t="s">
        <v>1551</v>
      </c>
      <c r="B86" s="376" t="s">
        <v>1552</v>
      </c>
      <c r="C86" s="377">
        <v>2</v>
      </c>
      <c r="D86" s="378" t="s">
        <v>1488</v>
      </c>
      <c r="E86" s="379"/>
      <c r="F86" s="380">
        <f>C86*E86</f>
        <v>0</v>
      </c>
    </row>
    <row r="87" spans="1:6" ht="25.5">
      <c r="A87" s="375" t="s">
        <v>1553</v>
      </c>
      <c r="B87" s="376" t="s">
        <v>1554</v>
      </c>
      <c r="C87" s="377">
        <v>1</v>
      </c>
      <c r="D87" s="378" t="s">
        <v>1488</v>
      </c>
      <c r="E87" s="379"/>
      <c r="F87" s="380">
        <f>C87*E87</f>
        <v>0</v>
      </c>
    </row>
    <row r="88" spans="1:6" ht="15.75">
      <c r="A88" s="381"/>
      <c r="B88" s="362" t="s">
        <v>1472</v>
      </c>
      <c r="C88" s="382"/>
      <c r="D88" s="382"/>
      <c r="E88" s="382"/>
      <c r="F88" s="384">
        <f>SUM(F86:F87)</f>
        <v>0</v>
      </c>
    </row>
    <row r="89" spans="1:6">
      <c r="A89" s="386"/>
      <c r="B89" s="386"/>
      <c r="C89" s="386"/>
      <c r="D89" s="386"/>
      <c r="E89" s="386"/>
      <c r="F89" s="387"/>
    </row>
  </sheetData>
  <mergeCells count="2">
    <mergeCell ref="A1:F1"/>
    <mergeCell ref="A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workbookViewId="0">
      <selection activeCell="K18" sqref="K18"/>
    </sheetView>
  </sheetViews>
  <sheetFormatPr defaultRowHeight="13.5"/>
  <cols>
    <col min="1" max="1" width="13.83203125" customWidth="1"/>
    <col min="2" max="2" width="36.5" customWidth="1"/>
    <col min="3" max="3" width="11.1640625" customWidth="1"/>
    <col min="4" max="4" width="5.5" customWidth="1"/>
    <col min="5" max="5" width="15.83203125" customWidth="1"/>
    <col min="6" max="6" width="20.83203125" customWidth="1"/>
    <col min="7" max="7" width="5" customWidth="1"/>
    <col min="257" max="257" width="13.83203125" customWidth="1"/>
    <col min="258" max="258" width="36.5" customWidth="1"/>
    <col min="259" max="259" width="11.1640625" customWidth="1"/>
    <col min="260" max="260" width="5.5" customWidth="1"/>
    <col min="261" max="261" width="15.83203125" customWidth="1"/>
    <col min="262" max="262" width="20.83203125" customWidth="1"/>
    <col min="263" max="263" width="5" customWidth="1"/>
    <col min="513" max="513" width="13.83203125" customWidth="1"/>
    <col min="514" max="514" width="36.5" customWidth="1"/>
    <col min="515" max="515" width="11.1640625" customWidth="1"/>
    <col min="516" max="516" width="5.5" customWidth="1"/>
    <col min="517" max="517" width="15.83203125" customWidth="1"/>
    <col min="518" max="518" width="20.83203125" customWidth="1"/>
    <col min="519" max="519" width="5" customWidth="1"/>
    <col min="769" max="769" width="13.83203125" customWidth="1"/>
    <col min="770" max="770" width="36.5" customWidth="1"/>
    <col min="771" max="771" width="11.1640625" customWidth="1"/>
    <col min="772" max="772" width="5.5" customWidth="1"/>
    <col min="773" max="773" width="15.83203125" customWidth="1"/>
    <col min="774" max="774" width="20.83203125" customWidth="1"/>
    <col min="775" max="775" width="5" customWidth="1"/>
    <col min="1025" max="1025" width="13.83203125" customWidth="1"/>
    <col min="1026" max="1026" width="36.5" customWidth="1"/>
    <col min="1027" max="1027" width="11.1640625" customWidth="1"/>
    <col min="1028" max="1028" width="5.5" customWidth="1"/>
    <col min="1029" max="1029" width="15.83203125" customWidth="1"/>
    <col min="1030" max="1030" width="20.83203125" customWidth="1"/>
    <col min="1031" max="1031" width="5" customWidth="1"/>
    <col min="1281" max="1281" width="13.83203125" customWidth="1"/>
    <col min="1282" max="1282" width="36.5" customWidth="1"/>
    <col min="1283" max="1283" width="11.1640625" customWidth="1"/>
    <col min="1284" max="1284" width="5.5" customWidth="1"/>
    <col min="1285" max="1285" width="15.83203125" customWidth="1"/>
    <col min="1286" max="1286" width="20.83203125" customWidth="1"/>
    <col min="1287" max="1287" width="5" customWidth="1"/>
    <col min="1537" max="1537" width="13.83203125" customWidth="1"/>
    <col min="1538" max="1538" width="36.5" customWidth="1"/>
    <col min="1539" max="1539" width="11.1640625" customWidth="1"/>
    <col min="1540" max="1540" width="5.5" customWidth="1"/>
    <col min="1541" max="1541" width="15.83203125" customWidth="1"/>
    <col min="1542" max="1542" width="20.83203125" customWidth="1"/>
    <col min="1543" max="1543" width="5" customWidth="1"/>
    <col min="1793" max="1793" width="13.83203125" customWidth="1"/>
    <col min="1794" max="1794" width="36.5" customWidth="1"/>
    <col min="1795" max="1795" width="11.1640625" customWidth="1"/>
    <col min="1796" max="1796" width="5.5" customWidth="1"/>
    <col min="1797" max="1797" width="15.83203125" customWidth="1"/>
    <col min="1798" max="1798" width="20.83203125" customWidth="1"/>
    <col min="1799" max="1799" width="5" customWidth="1"/>
    <col min="2049" max="2049" width="13.83203125" customWidth="1"/>
    <col min="2050" max="2050" width="36.5" customWidth="1"/>
    <col min="2051" max="2051" width="11.1640625" customWidth="1"/>
    <col min="2052" max="2052" width="5.5" customWidth="1"/>
    <col min="2053" max="2053" width="15.83203125" customWidth="1"/>
    <col min="2054" max="2054" width="20.83203125" customWidth="1"/>
    <col min="2055" max="2055" width="5" customWidth="1"/>
    <col min="2305" max="2305" width="13.83203125" customWidth="1"/>
    <col min="2306" max="2306" width="36.5" customWidth="1"/>
    <col min="2307" max="2307" width="11.1640625" customWidth="1"/>
    <col min="2308" max="2308" width="5.5" customWidth="1"/>
    <col min="2309" max="2309" width="15.83203125" customWidth="1"/>
    <col min="2310" max="2310" width="20.83203125" customWidth="1"/>
    <col min="2311" max="2311" width="5" customWidth="1"/>
    <col min="2561" max="2561" width="13.83203125" customWidth="1"/>
    <col min="2562" max="2562" width="36.5" customWidth="1"/>
    <col min="2563" max="2563" width="11.1640625" customWidth="1"/>
    <col min="2564" max="2564" width="5.5" customWidth="1"/>
    <col min="2565" max="2565" width="15.83203125" customWidth="1"/>
    <col min="2566" max="2566" width="20.83203125" customWidth="1"/>
    <col min="2567" max="2567" width="5" customWidth="1"/>
    <col min="2817" max="2817" width="13.83203125" customWidth="1"/>
    <col min="2818" max="2818" width="36.5" customWidth="1"/>
    <col min="2819" max="2819" width="11.1640625" customWidth="1"/>
    <col min="2820" max="2820" width="5.5" customWidth="1"/>
    <col min="2821" max="2821" width="15.83203125" customWidth="1"/>
    <col min="2822" max="2822" width="20.83203125" customWidth="1"/>
    <col min="2823" max="2823" width="5" customWidth="1"/>
    <col min="3073" max="3073" width="13.83203125" customWidth="1"/>
    <col min="3074" max="3074" width="36.5" customWidth="1"/>
    <col min="3075" max="3075" width="11.1640625" customWidth="1"/>
    <col min="3076" max="3076" width="5.5" customWidth="1"/>
    <col min="3077" max="3077" width="15.83203125" customWidth="1"/>
    <col min="3078" max="3078" width="20.83203125" customWidth="1"/>
    <col min="3079" max="3079" width="5" customWidth="1"/>
    <col min="3329" max="3329" width="13.83203125" customWidth="1"/>
    <col min="3330" max="3330" width="36.5" customWidth="1"/>
    <col min="3331" max="3331" width="11.1640625" customWidth="1"/>
    <col min="3332" max="3332" width="5.5" customWidth="1"/>
    <col min="3333" max="3333" width="15.83203125" customWidth="1"/>
    <col min="3334" max="3334" width="20.83203125" customWidth="1"/>
    <col min="3335" max="3335" width="5" customWidth="1"/>
    <col min="3585" max="3585" width="13.83203125" customWidth="1"/>
    <col min="3586" max="3586" width="36.5" customWidth="1"/>
    <col min="3587" max="3587" width="11.1640625" customWidth="1"/>
    <col min="3588" max="3588" width="5.5" customWidth="1"/>
    <col min="3589" max="3589" width="15.83203125" customWidth="1"/>
    <col min="3590" max="3590" width="20.83203125" customWidth="1"/>
    <col min="3591" max="3591" width="5" customWidth="1"/>
    <col min="3841" max="3841" width="13.83203125" customWidth="1"/>
    <col min="3842" max="3842" width="36.5" customWidth="1"/>
    <col min="3843" max="3843" width="11.1640625" customWidth="1"/>
    <col min="3844" max="3844" width="5.5" customWidth="1"/>
    <col min="3845" max="3845" width="15.83203125" customWidth="1"/>
    <col min="3846" max="3846" width="20.83203125" customWidth="1"/>
    <col min="3847" max="3847" width="5" customWidth="1"/>
    <col min="4097" max="4097" width="13.83203125" customWidth="1"/>
    <col min="4098" max="4098" width="36.5" customWidth="1"/>
    <col min="4099" max="4099" width="11.1640625" customWidth="1"/>
    <col min="4100" max="4100" width="5.5" customWidth="1"/>
    <col min="4101" max="4101" width="15.83203125" customWidth="1"/>
    <col min="4102" max="4102" width="20.83203125" customWidth="1"/>
    <col min="4103" max="4103" width="5" customWidth="1"/>
    <col min="4353" max="4353" width="13.83203125" customWidth="1"/>
    <col min="4354" max="4354" width="36.5" customWidth="1"/>
    <col min="4355" max="4355" width="11.1640625" customWidth="1"/>
    <col min="4356" max="4356" width="5.5" customWidth="1"/>
    <col min="4357" max="4357" width="15.83203125" customWidth="1"/>
    <col min="4358" max="4358" width="20.83203125" customWidth="1"/>
    <col min="4359" max="4359" width="5" customWidth="1"/>
    <col min="4609" max="4609" width="13.83203125" customWidth="1"/>
    <col min="4610" max="4610" width="36.5" customWidth="1"/>
    <col min="4611" max="4611" width="11.1640625" customWidth="1"/>
    <col min="4612" max="4612" width="5.5" customWidth="1"/>
    <col min="4613" max="4613" width="15.83203125" customWidth="1"/>
    <col min="4614" max="4614" width="20.83203125" customWidth="1"/>
    <col min="4615" max="4615" width="5" customWidth="1"/>
    <col min="4865" max="4865" width="13.83203125" customWidth="1"/>
    <col min="4866" max="4866" width="36.5" customWidth="1"/>
    <col min="4867" max="4867" width="11.1640625" customWidth="1"/>
    <col min="4868" max="4868" width="5.5" customWidth="1"/>
    <col min="4869" max="4869" width="15.83203125" customWidth="1"/>
    <col min="4870" max="4870" width="20.83203125" customWidth="1"/>
    <col min="4871" max="4871" width="5" customWidth="1"/>
    <col min="5121" max="5121" width="13.83203125" customWidth="1"/>
    <col min="5122" max="5122" width="36.5" customWidth="1"/>
    <col min="5123" max="5123" width="11.1640625" customWidth="1"/>
    <col min="5124" max="5124" width="5.5" customWidth="1"/>
    <col min="5125" max="5125" width="15.83203125" customWidth="1"/>
    <col min="5126" max="5126" width="20.83203125" customWidth="1"/>
    <col min="5127" max="5127" width="5" customWidth="1"/>
    <col min="5377" max="5377" width="13.83203125" customWidth="1"/>
    <col min="5378" max="5378" width="36.5" customWidth="1"/>
    <col min="5379" max="5379" width="11.1640625" customWidth="1"/>
    <col min="5380" max="5380" width="5.5" customWidth="1"/>
    <col min="5381" max="5381" width="15.83203125" customWidth="1"/>
    <col min="5382" max="5382" width="20.83203125" customWidth="1"/>
    <col min="5383" max="5383" width="5" customWidth="1"/>
    <col min="5633" max="5633" width="13.83203125" customWidth="1"/>
    <col min="5634" max="5634" width="36.5" customWidth="1"/>
    <col min="5635" max="5635" width="11.1640625" customWidth="1"/>
    <col min="5636" max="5636" width="5.5" customWidth="1"/>
    <col min="5637" max="5637" width="15.83203125" customWidth="1"/>
    <col min="5638" max="5638" width="20.83203125" customWidth="1"/>
    <col min="5639" max="5639" width="5" customWidth="1"/>
    <col min="5889" max="5889" width="13.83203125" customWidth="1"/>
    <col min="5890" max="5890" width="36.5" customWidth="1"/>
    <col min="5891" max="5891" width="11.1640625" customWidth="1"/>
    <col min="5892" max="5892" width="5.5" customWidth="1"/>
    <col min="5893" max="5893" width="15.83203125" customWidth="1"/>
    <col min="5894" max="5894" width="20.83203125" customWidth="1"/>
    <col min="5895" max="5895" width="5" customWidth="1"/>
    <col min="6145" max="6145" width="13.83203125" customWidth="1"/>
    <col min="6146" max="6146" width="36.5" customWidth="1"/>
    <col min="6147" max="6147" width="11.1640625" customWidth="1"/>
    <col min="6148" max="6148" width="5.5" customWidth="1"/>
    <col min="6149" max="6149" width="15.83203125" customWidth="1"/>
    <col min="6150" max="6150" width="20.83203125" customWidth="1"/>
    <col min="6151" max="6151" width="5" customWidth="1"/>
    <col min="6401" max="6401" width="13.83203125" customWidth="1"/>
    <col min="6402" max="6402" width="36.5" customWidth="1"/>
    <col min="6403" max="6403" width="11.1640625" customWidth="1"/>
    <col min="6404" max="6404" width="5.5" customWidth="1"/>
    <col min="6405" max="6405" width="15.83203125" customWidth="1"/>
    <col min="6406" max="6406" width="20.83203125" customWidth="1"/>
    <col min="6407" max="6407" width="5" customWidth="1"/>
    <col min="6657" max="6657" width="13.83203125" customWidth="1"/>
    <col min="6658" max="6658" width="36.5" customWidth="1"/>
    <col min="6659" max="6659" width="11.1640625" customWidth="1"/>
    <col min="6660" max="6660" width="5.5" customWidth="1"/>
    <col min="6661" max="6661" width="15.83203125" customWidth="1"/>
    <col min="6662" max="6662" width="20.83203125" customWidth="1"/>
    <col min="6663" max="6663" width="5" customWidth="1"/>
    <col min="6913" max="6913" width="13.83203125" customWidth="1"/>
    <col min="6914" max="6914" width="36.5" customWidth="1"/>
    <col min="6915" max="6915" width="11.1640625" customWidth="1"/>
    <col min="6916" max="6916" width="5.5" customWidth="1"/>
    <col min="6917" max="6917" width="15.83203125" customWidth="1"/>
    <col min="6918" max="6918" width="20.83203125" customWidth="1"/>
    <col min="6919" max="6919" width="5" customWidth="1"/>
    <col min="7169" max="7169" width="13.83203125" customWidth="1"/>
    <col min="7170" max="7170" width="36.5" customWidth="1"/>
    <col min="7171" max="7171" width="11.1640625" customWidth="1"/>
    <col min="7172" max="7172" width="5.5" customWidth="1"/>
    <col min="7173" max="7173" width="15.83203125" customWidth="1"/>
    <col min="7174" max="7174" width="20.83203125" customWidth="1"/>
    <col min="7175" max="7175" width="5" customWidth="1"/>
    <col min="7425" max="7425" width="13.83203125" customWidth="1"/>
    <col min="7426" max="7426" width="36.5" customWidth="1"/>
    <col min="7427" max="7427" width="11.1640625" customWidth="1"/>
    <col min="7428" max="7428" width="5.5" customWidth="1"/>
    <col min="7429" max="7429" width="15.83203125" customWidth="1"/>
    <col min="7430" max="7430" width="20.83203125" customWidth="1"/>
    <col min="7431" max="7431" width="5" customWidth="1"/>
    <col min="7681" max="7681" width="13.83203125" customWidth="1"/>
    <col min="7682" max="7682" width="36.5" customWidth="1"/>
    <col min="7683" max="7683" width="11.1640625" customWidth="1"/>
    <col min="7684" max="7684" width="5.5" customWidth="1"/>
    <col min="7685" max="7685" width="15.83203125" customWidth="1"/>
    <col min="7686" max="7686" width="20.83203125" customWidth="1"/>
    <col min="7687" max="7687" width="5" customWidth="1"/>
    <col min="7937" max="7937" width="13.83203125" customWidth="1"/>
    <col min="7938" max="7938" width="36.5" customWidth="1"/>
    <col min="7939" max="7939" width="11.1640625" customWidth="1"/>
    <col min="7940" max="7940" width="5.5" customWidth="1"/>
    <col min="7941" max="7941" width="15.83203125" customWidth="1"/>
    <col min="7942" max="7942" width="20.83203125" customWidth="1"/>
    <col min="7943" max="7943" width="5" customWidth="1"/>
    <col min="8193" max="8193" width="13.83203125" customWidth="1"/>
    <col min="8194" max="8194" width="36.5" customWidth="1"/>
    <col min="8195" max="8195" width="11.1640625" customWidth="1"/>
    <col min="8196" max="8196" width="5.5" customWidth="1"/>
    <col min="8197" max="8197" width="15.83203125" customWidth="1"/>
    <col min="8198" max="8198" width="20.83203125" customWidth="1"/>
    <col min="8199" max="8199" width="5" customWidth="1"/>
    <col min="8449" max="8449" width="13.83203125" customWidth="1"/>
    <col min="8450" max="8450" width="36.5" customWidth="1"/>
    <col min="8451" max="8451" width="11.1640625" customWidth="1"/>
    <col min="8452" max="8452" width="5.5" customWidth="1"/>
    <col min="8453" max="8453" width="15.83203125" customWidth="1"/>
    <col min="8454" max="8454" width="20.83203125" customWidth="1"/>
    <col min="8455" max="8455" width="5" customWidth="1"/>
    <col min="8705" max="8705" width="13.83203125" customWidth="1"/>
    <col min="8706" max="8706" width="36.5" customWidth="1"/>
    <col min="8707" max="8707" width="11.1640625" customWidth="1"/>
    <col min="8708" max="8708" width="5.5" customWidth="1"/>
    <col min="8709" max="8709" width="15.83203125" customWidth="1"/>
    <col min="8710" max="8710" width="20.83203125" customWidth="1"/>
    <col min="8711" max="8711" width="5" customWidth="1"/>
    <col min="8961" max="8961" width="13.83203125" customWidth="1"/>
    <col min="8962" max="8962" width="36.5" customWidth="1"/>
    <col min="8963" max="8963" width="11.1640625" customWidth="1"/>
    <col min="8964" max="8964" width="5.5" customWidth="1"/>
    <col min="8965" max="8965" width="15.83203125" customWidth="1"/>
    <col min="8966" max="8966" width="20.83203125" customWidth="1"/>
    <col min="8967" max="8967" width="5" customWidth="1"/>
    <col min="9217" max="9217" width="13.83203125" customWidth="1"/>
    <col min="9218" max="9218" width="36.5" customWidth="1"/>
    <col min="9219" max="9219" width="11.1640625" customWidth="1"/>
    <col min="9220" max="9220" width="5.5" customWidth="1"/>
    <col min="9221" max="9221" width="15.83203125" customWidth="1"/>
    <col min="9222" max="9222" width="20.83203125" customWidth="1"/>
    <col min="9223" max="9223" width="5" customWidth="1"/>
    <col min="9473" max="9473" width="13.83203125" customWidth="1"/>
    <col min="9474" max="9474" width="36.5" customWidth="1"/>
    <col min="9475" max="9475" width="11.1640625" customWidth="1"/>
    <col min="9476" max="9476" width="5.5" customWidth="1"/>
    <col min="9477" max="9477" width="15.83203125" customWidth="1"/>
    <col min="9478" max="9478" width="20.83203125" customWidth="1"/>
    <col min="9479" max="9479" width="5" customWidth="1"/>
    <col min="9729" max="9729" width="13.83203125" customWidth="1"/>
    <col min="9730" max="9730" width="36.5" customWidth="1"/>
    <col min="9731" max="9731" width="11.1640625" customWidth="1"/>
    <col min="9732" max="9732" width="5.5" customWidth="1"/>
    <col min="9733" max="9733" width="15.83203125" customWidth="1"/>
    <col min="9734" max="9734" width="20.83203125" customWidth="1"/>
    <col min="9735" max="9735" width="5" customWidth="1"/>
    <col min="9985" max="9985" width="13.83203125" customWidth="1"/>
    <col min="9986" max="9986" width="36.5" customWidth="1"/>
    <col min="9987" max="9987" width="11.1640625" customWidth="1"/>
    <col min="9988" max="9988" width="5.5" customWidth="1"/>
    <col min="9989" max="9989" width="15.83203125" customWidth="1"/>
    <col min="9990" max="9990" width="20.83203125" customWidth="1"/>
    <col min="9991" max="9991" width="5" customWidth="1"/>
    <col min="10241" max="10241" width="13.83203125" customWidth="1"/>
    <col min="10242" max="10242" width="36.5" customWidth="1"/>
    <col min="10243" max="10243" width="11.1640625" customWidth="1"/>
    <col min="10244" max="10244" width="5.5" customWidth="1"/>
    <col min="10245" max="10245" width="15.83203125" customWidth="1"/>
    <col min="10246" max="10246" width="20.83203125" customWidth="1"/>
    <col min="10247" max="10247" width="5" customWidth="1"/>
    <col min="10497" max="10497" width="13.83203125" customWidth="1"/>
    <col min="10498" max="10498" width="36.5" customWidth="1"/>
    <col min="10499" max="10499" width="11.1640625" customWidth="1"/>
    <col min="10500" max="10500" width="5.5" customWidth="1"/>
    <col min="10501" max="10501" width="15.83203125" customWidth="1"/>
    <col min="10502" max="10502" width="20.83203125" customWidth="1"/>
    <col min="10503" max="10503" width="5" customWidth="1"/>
    <col min="10753" max="10753" width="13.83203125" customWidth="1"/>
    <col min="10754" max="10754" width="36.5" customWidth="1"/>
    <col min="10755" max="10755" width="11.1640625" customWidth="1"/>
    <col min="10756" max="10756" width="5.5" customWidth="1"/>
    <col min="10757" max="10757" width="15.83203125" customWidth="1"/>
    <col min="10758" max="10758" width="20.83203125" customWidth="1"/>
    <col min="10759" max="10759" width="5" customWidth="1"/>
    <col min="11009" max="11009" width="13.83203125" customWidth="1"/>
    <col min="11010" max="11010" width="36.5" customWidth="1"/>
    <col min="11011" max="11011" width="11.1640625" customWidth="1"/>
    <col min="11012" max="11012" width="5.5" customWidth="1"/>
    <col min="11013" max="11013" width="15.83203125" customWidth="1"/>
    <col min="11014" max="11014" width="20.83203125" customWidth="1"/>
    <col min="11015" max="11015" width="5" customWidth="1"/>
    <col min="11265" max="11265" width="13.83203125" customWidth="1"/>
    <col min="11266" max="11266" width="36.5" customWidth="1"/>
    <col min="11267" max="11267" width="11.1640625" customWidth="1"/>
    <col min="11268" max="11268" width="5.5" customWidth="1"/>
    <col min="11269" max="11269" width="15.83203125" customWidth="1"/>
    <col min="11270" max="11270" width="20.83203125" customWidth="1"/>
    <col min="11271" max="11271" width="5" customWidth="1"/>
    <col min="11521" max="11521" width="13.83203125" customWidth="1"/>
    <col min="11522" max="11522" width="36.5" customWidth="1"/>
    <col min="11523" max="11523" width="11.1640625" customWidth="1"/>
    <col min="11524" max="11524" width="5.5" customWidth="1"/>
    <col min="11525" max="11525" width="15.83203125" customWidth="1"/>
    <col min="11526" max="11526" width="20.83203125" customWidth="1"/>
    <col min="11527" max="11527" width="5" customWidth="1"/>
    <col min="11777" max="11777" width="13.83203125" customWidth="1"/>
    <col min="11778" max="11778" width="36.5" customWidth="1"/>
    <col min="11779" max="11779" width="11.1640625" customWidth="1"/>
    <col min="11780" max="11780" width="5.5" customWidth="1"/>
    <col min="11781" max="11781" width="15.83203125" customWidth="1"/>
    <col min="11782" max="11782" width="20.83203125" customWidth="1"/>
    <col min="11783" max="11783" width="5" customWidth="1"/>
    <col min="12033" max="12033" width="13.83203125" customWidth="1"/>
    <col min="12034" max="12034" width="36.5" customWidth="1"/>
    <col min="12035" max="12035" width="11.1640625" customWidth="1"/>
    <col min="12036" max="12036" width="5.5" customWidth="1"/>
    <col min="12037" max="12037" width="15.83203125" customWidth="1"/>
    <col min="12038" max="12038" width="20.83203125" customWidth="1"/>
    <col min="12039" max="12039" width="5" customWidth="1"/>
    <col min="12289" max="12289" width="13.83203125" customWidth="1"/>
    <col min="12290" max="12290" width="36.5" customWidth="1"/>
    <col min="12291" max="12291" width="11.1640625" customWidth="1"/>
    <col min="12292" max="12292" width="5.5" customWidth="1"/>
    <col min="12293" max="12293" width="15.83203125" customWidth="1"/>
    <col min="12294" max="12294" width="20.83203125" customWidth="1"/>
    <col min="12295" max="12295" width="5" customWidth="1"/>
    <col min="12545" max="12545" width="13.83203125" customWidth="1"/>
    <col min="12546" max="12546" width="36.5" customWidth="1"/>
    <col min="12547" max="12547" width="11.1640625" customWidth="1"/>
    <col min="12548" max="12548" width="5.5" customWidth="1"/>
    <col min="12549" max="12549" width="15.83203125" customWidth="1"/>
    <col min="12550" max="12550" width="20.83203125" customWidth="1"/>
    <col min="12551" max="12551" width="5" customWidth="1"/>
    <col min="12801" max="12801" width="13.83203125" customWidth="1"/>
    <col min="12802" max="12802" width="36.5" customWidth="1"/>
    <col min="12803" max="12803" width="11.1640625" customWidth="1"/>
    <col min="12804" max="12804" width="5.5" customWidth="1"/>
    <col min="12805" max="12805" width="15.83203125" customWidth="1"/>
    <col min="12806" max="12806" width="20.83203125" customWidth="1"/>
    <col min="12807" max="12807" width="5" customWidth="1"/>
    <col min="13057" max="13057" width="13.83203125" customWidth="1"/>
    <col min="13058" max="13058" width="36.5" customWidth="1"/>
    <col min="13059" max="13059" width="11.1640625" customWidth="1"/>
    <col min="13060" max="13060" width="5.5" customWidth="1"/>
    <col min="13061" max="13061" width="15.83203125" customWidth="1"/>
    <col min="13062" max="13062" width="20.83203125" customWidth="1"/>
    <col min="13063" max="13063" width="5" customWidth="1"/>
    <col min="13313" max="13313" width="13.83203125" customWidth="1"/>
    <col min="13314" max="13314" width="36.5" customWidth="1"/>
    <col min="13315" max="13315" width="11.1640625" customWidth="1"/>
    <col min="13316" max="13316" width="5.5" customWidth="1"/>
    <col min="13317" max="13317" width="15.83203125" customWidth="1"/>
    <col min="13318" max="13318" width="20.83203125" customWidth="1"/>
    <col min="13319" max="13319" width="5" customWidth="1"/>
    <col min="13569" max="13569" width="13.83203125" customWidth="1"/>
    <col min="13570" max="13570" width="36.5" customWidth="1"/>
    <col min="13571" max="13571" width="11.1640625" customWidth="1"/>
    <col min="13572" max="13572" width="5.5" customWidth="1"/>
    <col min="13573" max="13573" width="15.83203125" customWidth="1"/>
    <col min="13574" max="13574" width="20.83203125" customWidth="1"/>
    <col min="13575" max="13575" width="5" customWidth="1"/>
    <col min="13825" max="13825" width="13.83203125" customWidth="1"/>
    <col min="13826" max="13826" width="36.5" customWidth="1"/>
    <col min="13827" max="13827" width="11.1640625" customWidth="1"/>
    <col min="13828" max="13828" width="5.5" customWidth="1"/>
    <col min="13829" max="13829" width="15.83203125" customWidth="1"/>
    <col min="13830" max="13830" width="20.83203125" customWidth="1"/>
    <col min="13831" max="13831" width="5" customWidth="1"/>
    <col min="14081" max="14081" width="13.83203125" customWidth="1"/>
    <col min="14082" max="14082" width="36.5" customWidth="1"/>
    <col min="14083" max="14083" width="11.1640625" customWidth="1"/>
    <col min="14084" max="14084" width="5.5" customWidth="1"/>
    <col min="14085" max="14085" width="15.83203125" customWidth="1"/>
    <col min="14086" max="14086" width="20.83203125" customWidth="1"/>
    <col min="14087" max="14087" width="5" customWidth="1"/>
    <col min="14337" max="14337" width="13.83203125" customWidth="1"/>
    <col min="14338" max="14338" width="36.5" customWidth="1"/>
    <col min="14339" max="14339" width="11.1640625" customWidth="1"/>
    <col min="14340" max="14340" width="5.5" customWidth="1"/>
    <col min="14341" max="14341" width="15.83203125" customWidth="1"/>
    <col min="14342" max="14342" width="20.83203125" customWidth="1"/>
    <col min="14343" max="14343" width="5" customWidth="1"/>
    <col min="14593" max="14593" width="13.83203125" customWidth="1"/>
    <col min="14594" max="14594" width="36.5" customWidth="1"/>
    <col min="14595" max="14595" width="11.1640625" customWidth="1"/>
    <col min="14596" max="14596" width="5.5" customWidth="1"/>
    <col min="14597" max="14597" width="15.83203125" customWidth="1"/>
    <col min="14598" max="14598" width="20.83203125" customWidth="1"/>
    <col min="14599" max="14599" width="5" customWidth="1"/>
    <col min="14849" max="14849" width="13.83203125" customWidth="1"/>
    <col min="14850" max="14850" width="36.5" customWidth="1"/>
    <col min="14851" max="14851" width="11.1640625" customWidth="1"/>
    <col min="14852" max="14852" width="5.5" customWidth="1"/>
    <col min="14853" max="14853" width="15.83203125" customWidth="1"/>
    <col min="14854" max="14854" width="20.83203125" customWidth="1"/>
    <col min="14855" max="14855" width="5" customWidth="1"/>
    <col min="15105" max="15105" width="13.83203125" customWidth="1"/>
    <col min="15106" max="15106" width="36.5" customWidth="1"/>
    <col min="15107" max="15107" width="11.1640625" customWidth="1"/>
    <col min="15108" max="15108" width="5.5" customWidth="1"/>
    <col min="15109" max="15109" width="15.83203125" customWidth="1"/>
    <col min="15110" max="15110" width="20.83203125" customWidth="1"/>
    <col min="15111" max="15111" width="5" customWidth="1"/>
    <col min="15361" max="15361" width="13.83203125" customWidth="1"/>
    <col min="15362" max="15362" width="36.5" customWidth="1"/>
    <col min="15363" max="15363" width="11.1640625" customWidth="1"/>
    <col min="15364" max="15364" width="5.5" customWidth="1"/>
    <col min="15365" max="15365" width="15.83203125" customWidth="1"/>
    <col min="15366" max="15366" width="20.83203125" customWidth="1"/>
    <col min="15367" max="15367" width="5" customWidth="1"/>
    <col min="15617" max="15617" width="13.83203125" customWidth="1"/>
    <col min="15618" max="15618" width="36.5" customWidth="1"/>
    <col min="15619" max="15619" width="11.1640625" customWidth="1"/>
    <col min="15620" max="15620" width="5.5" customWidth="1"/>
    <col min="15621" max="15621" width="15.83203125" customWidth="1"/>
    <col min="15622" max="15622" width="20.83203125" customWidth="1"/>
    <col min="15623" max="15623" width="5" customWidth="1"/>
    <col min="15873" max="15873" width="13.83203125" customWidth="1"/>
    <col min="15874" max="15874" width="36.5" customWidth="1"/>
    <col min="15875" max="15875" width="11.1640625" customWidth="1"/>
    <col min="15876" max="15876" width="5.5" customWidth="1"/>
    <col min="15877" max="15877" width="15.83203125" customWidth="1"/>
    <col min="15878" max="15878" width="20.83203125" customWidth="1"/>
    <col min="15879" max="15879" width="5" customWidth="1"/>
    <col min="16129" max="16129" width="13.83203125" customWidth="1"/>
    <col min="16130" max="16130" width="36.5" customWidth="1"/>
    <col min="16131" max="16131" width="11.1640625" customWidth="1"/>
    <col min="16132" max="16132" width="5.5" customWidth="1"/>
    <col min="16133" max="16133" width="15.83203125" customWidth="1"/>
    <col min="16134" max="16134" width="20.83203125" customWidth="1"/>
    <col min="16135" max="16135" width="5" customWidth="1"/>
  </cols>
  <sheetData>
    <row r="1" spans="1:6" ht="16.5">
      <c r="A1" s="436" t="s">
        <v>1555</v>
      </c>
      <c r="B1" s="436"/>
      <c r="C1" s="436"/>
      <c r="D1" s="436"/>
      <c r="E1" s="436"/>
      <c r="F1" s="436"/>
    </row>
    <row r="2" spans="1:6" ht="16.5">
      <c r="A2" s="437" t="s">
        <v>1556</v>
      </c>
      <c r="B2" s="437"/>
      <c r="C2" s="437"/>
      <c r="D2" s="437"/>
      <c r="E2" s="437"/>
      <c r="F2" s="437"/>
    </row>
    <row r="3" spans="1:6">
      <c r="C3" s="338"/>
      <c r="D3" s="338"/>
    </row>
    <row r="4" spans="1:6">
      <c r="A4" s="339"/>
      <c r="B4" s="340"/>
      <c r="C4" s="340"/>
      <c r="D4" s="340"/>
      <c r="E4" s="340"/>
      <c r="F4" s="340"/>
    </row>
    <row r="5" spans="1:6" ht="14.25">
      <c r="A5" s="341"/>
      <c r="B5" s="340"/>
      <c r="C5" s="340"/>
      <c r="D5" s="340"/>
      <c r="E5" s="340"/>
      <c r="F5" s="340"/>
    </row>
    <row r="6" spans="1:6" ht="16.5">
      <c r="A6" s="342"/>
      <c r="B6" s="343" t="s">
        <v>1463</v>
      </c>
      <c r="C6" s="342"/>
      <c r="D6" s="342"/>
      <c r="E6" s="342"/>
      <c r="F6" s="342"/>
    </row>
    <row r="7" spans="1:6" ht="15.75">
      <c r="A7" s="344" t="s">
        <v>1464</v>
      </c>
      <c r="B7" s="344" t="s">
        <v>1465</v>
      </c>
      <c r="C7" s="345"/>
      <c r="D7" s="345"/>
      <c r="E7" s="345"/>
      <c r="F7" s="345"/>
    </row>
    <row r="8" spans="1:6">
      <c r="B8" t="s">
        <v>1466</v>
      </c>
      <c r="F8" s="346">
        <f>F46</f>
        <v>0</v>
      </c>
    </row>
    <row r="9" spans="1:6">
      <c r="B9" t="s">
        <v>1467</v>
      </c>
      <c r="F9" s="346">
        <f>F54</f>
        <v>0</v>
      </c>
    </row>
    <row r="10" spans="1:6">
      <c r="B10" t="s">
        <v>1469</v>
      </c>
      <c r="C10" s="347">
        <v>2.3E-2</v>
      </c>
      <c r="F10" s="346">
        <f>F8*C10</f>
        <v>0</v>
      </c>
    </row>
    <row r="11" spans="1:6">
      <c r="B11" t="s">
        <v>1470</v>
      </c>
      <c r="C11" s="348">
        <v>0.05</v>
      </c>
      <c r="F11" s="346">
        <f>F8*C11</f>
        <v>0</v>
      </c>
    </row>
    <row r="12" spans="1:6">
      <c r="B12" t="s">
        <v>1471</v>
      </c>
      <c r="C12">
        <v>5</v>
      </c>
      <c r="D12" t="s">
        <v>750</v>
      </c>
      <c r="E12" s="349"/>
      <c r="F12" s="346">
        <f>C12*E12</f>
        <v>0</v>
      </c>
    </row>
    <row r="13" spans="1:6" ht="16.5" thickBot="1">
      <c r="A13" s="350"/>
      <c r="B13" s="351" t="s">
        <v>1472</v>
      </c>
      <c r="C13" s="352"/>
      <c r="D13" s="352"/>
      <c r="E13" s="352"/>
      <c r="F13" s="353">
        <f>SUM(F8:F12)</f>
        <v>0</v>
      </c>
    </row>
    <row r="14" spans="1:6" ht="15.75">
      <c r="A14" s="344" t="s">
        <v>1473</v>
      </c>
      <c r="B14" s="344" t="s">
        <v>1474</v>
      </c>
      <c r="C14" s="345"/>
      <c r="D14" s="345"/>
      <c r="E14" s="345"/>
      <c r="F14" s="345"/>
    </row>
    <row r="15" spans="1:6">
      <c r="B15" t="s">
        <v>1475</v>
      </c>
      <c r="F15" s="354"/>
    </row>
    <row r="16" spans="1:6" ht="16.5" thickBot="1">
      <c r="A16" s="350"/>
      <c r="B16" s="351" t="s">
        <v>1472</v>
      </c>
      <c r="C16" s="352"/>
      <c r="D16" s="352"/>
      <c r="E16" s="352"/>
      <c r="F16" s="353">
        <f>SUM(F15)</f>
        <v>0</v>
      </c>
    </row>
    <row r="17" spans="1:6" ht="16.5" thickBot="1">
      <c r="A17" s="350"/>
      <c r="B17" s="355" t="s">
        <v>1476</v>
      </c>
      <c r="C17" s="350"/>
      <c r="D17" s="350"/>
      <c r="E17" s="350"/>
      <c r="F17" s="356">
        <f>F13+F16</f>
        <v>0</v>
      </c>
    </row>
    <row r="19" spans="1:6" ht="15.75">
      <c r="B19" s="357" t="s">
        <v>1477</v>
      </c>
      <c r="C19" s="358"/>
      <c r="D19" s="358"/>
      <c r="E19" s="358"/>
      <c r="F19" s="358"/>
    </row>
    <row r="20" spans="1:6" ht="14.25">
      <c r="B20" t="s">
        <v>1450</v>
      </c>
      <c r="C20" s="359">
        <v>0.21</v>
      </c>
      <c r="E20" s="360"/>
      <c r="F20" s="361">
        <f>F17*C20</f>
        <v>0</v>
      </c>
    </row>
    <row r="21" spans="1:6" ht="15.75">
      <c r="B21" s="362" t="s">
        <v>1478</v>
      </c>
      <c r="C21" s="363"/>
      <c r="D21" s="363"/>
      <c r="E21" s="363"/>
      <c r="F21" s="364">
        <f>SUM(F20)</f>
        <v>0</v>
      </c>
    </row>
    <row r="22" spans="1:6" ht="16.5" thickBot="1">
      <c r="A22" s="352"/>
      <c r="B22" s="351" t="s">
        <v>1479</v>
      </c>
      <c r="C22" s="352"/>
      <c r="D22" s="352"/>
      <c r="E22" s="352"/>
      <c r="F22" s="353">
        <f>F17+F21</f>
        <v>0</v>
      </c>
    </row>
    <row r="23" spans="1:6" ht="15.75">
      <c r="A23" s="365"/>
      <c r="B23" s="366"/>
      <c r="C23" s="365"/>
      <c r="D23" s="365"/>
      <c r="E23" s="365"/>
      <c r="F23" s="367"/>
    </row>
    <row r="24" spans="1:6" ht="15.75">
      <c r="A24" s="365"/>
      <c r="B24" s="366"/>
      <c r="C24" s="365"/>
      <c r="D24" s="365"/>
      <c r="E24" s="365"/>
      <c r="F24" s="367"/>
    </row>
    <row r="26" spans="1:6" ht="16.5">
      <c r="A26" s="368"/>
      <c r="B26" s="369" t="s">
        <v>1480</v>
      </c>
      <c r="C26" s="368"/>
      <c r="D26" s="368"/>
      <c r="E26" s="368"/>
      <c r="F26" s="368"/>
    </row>
    <row r="27" spans="1:6" ht="16.5">
      <c r="A27" s="370"/>
      <c r="B27" s="371" t="s">
        <v>1504</v>
      </c>
      <c r="C27" s="370"/>
      <c r="D27" s="370"/>
      <c r="E27" s="370"/>
      <c r="F27" s="370"/>
    </row>
    <row r="28" spans="1:6">
      <c r="A28" s="372" t="s">
        <v>1482</v>
      </c>
      <c r="B28" s="372" t="s">
        <v>1483</v>
      </c>
      <c r="C28" s="373" t="s">
        <v>1484</v>
      </c>
      <c r="D28" s="373" t="s">
        <v>127</v>
      </c>
      <c r="E28" s="374" t="s">
        <v>1485</v>
      </c>
      <c r="F28" s="374" t="s">
        <v>1472</v>
      </c>
    </row>
    <row r="29" spans="1:6">
      <c r="A29" s="375" t="s">
        <v>1557</v>
      </c>
      <c r="B29" s="376" t="s">
        <v>1558</v>
      </c>
      <c r="C29" s="377">
        <v>1</v>
      </c>
      <c r="D29" s="378" t="s">
        <v>1488</v>
      </c>
      <c r="E29" s="379"/>
      <c r="F29" s="380">
        <f t="shared" ref="F29:F34" si="0">C29*E29</f>
        <v>0</v>
      </c>
    </row>
    <row r="30" spans="1:6">
      <c r="A30" s="375" t="s">
        <v>1559</v>
      </c>
      <c r="B30" s="376" t="s">
        <v>1560</v>
      </c>
      <c r="C30" s="377">
        <v>1</v>
      </c>
      <c r="D30" s="378" t="s">
        <v>1488</v>
      </c>
      <c r="E30" s="379"/>
      <c r="F30" s="380">
        <f t="shared" si="0"/>
        <v>0</v>
      </c>
    </row>
    <row r="31" spans="1:6">
      <c r="A31" s="375" t="s">
        <v>1561</v>
      </c>
      <c r="B31" s="376" t="s">
        <v>1562</v>
      </c>
      <c r="C31" s="377">
        <v>1</v>
      </c>
      <c r="D31" s="378" t="s">
        <v>1488</v>
      </c>
      <c r="E31" s="379"/>
      <c r="F31" s="380">
        <f t="shared" si="0"/>
        <v>0</v>
      </c>
    </row>
    <row r="32" spans="1:6" ht="25.5">
      <c r="A32" s="375" t="s">
        <v>1563</v>
      </c>
      <c r="B32" s="376" t="s">
        <v>1564</v>
      </c>
      <c r="C32" s="377">
        <v>1</v>
      </c>
      <c r="D32" s="378" t="s">
        <v>1488</v>
      </c>
      <c r="E32" s="379"/>
      <c r="F32" s="380">
        <f t="shared" si="0"/>
        <v>0</v>
      </c>
    </row>
    <row r="33" spans="1:6" ht="37.5">
      <c r="A33" s="375" t="s">
        <v>1565</v>
      </c>
      <c r="B33" s="376" t="s">
        <v>1566</v>
      </c>
      <c r="C33" s="377">
        <v>1</v>
      </c>
      <c r="D33" s="378" t="s">
        <v>1488</v>
      </c>
      <c r="E33" s="379"/>
      <c r="F33" s="380">
        <f t="shared" si="0"/>
        <v>0</v>
      </c>
    </row>
    <row r="34" spans="1:6" ht="25.5">
      <c r="A34" s="375" t="s">
        <v>1567</v>
      </c>
      <c r="B34" s="376" t="s">
        <v>1568</v>
      </c>
      <c r="C34" s="377">
        <v>1</v>
      </c>
      <c r="D34" s="378" t="s">
        <v>1488</v>
      </c>
      <c r="E34" s="379"/>
      <c r="F34" s="380">
        <f t="shared" si="0"/>
        <v>0</v>
      </c>
    </row>
    <row r="35" spans="1:6" ht="85.5">
      <c r="B35" s="388" t="s">
        <v>1569</v>
      </c>
      <c r="F35" s="345"/>
    </row>
    <row r="36" spans="1:6" ht="25.5">
      <c r="A36" s="375" t="s">
        <v>1570</v>
      </c>
      <c r="B36" s="376" t="s">
        <v>1571</v>
      </c>
      <c r="C36" s="377">
        <v>1</v>
      </c>
      <c r="D36" s="378" t="s">
        <v>1488</v>
      </c>
      <c r="E36" s="379"/>
      <c r="F36" s="380">
        <f>C36*E36</f>
        <v>0</v>
      </c>
    </row>
    <row r="37" spans="1:6" ht="25.5">
      <c r="B37" s="388" t="s">
        <v>1572</v>
      </c>
      <c r="F37" s="345"/>
    </row>
    <row r="38" spans="1:6" ht="25.5">
      <c r="A38" s="375" t="s">
        <v>1573</v>
      </c>
      <c r="B38" s="376" t="s">
        <v>1574</v>
      </c>
      <c r="C38" s="377">
        <v>1</v>
      </c>
      <c r="D38" s="378" t="s">
        <v>1488</v>
      </c>
      <c r="E38" s="379"/>
      <c r="F38" s="380">
        <f>C38*E38</f>
        <v>0</v>
      </c>
    </row>
    <row r="39" spans="1:6">
      <c r="A39" s="375" t="s">
        <v>1575</v>
      </c>
      <c r="B39" s="376" t="s">
        <v>1576</v>
      </c>
      <c r="C39" s="377">
        <v>1</v>
      </c>
      <c r="D39" s="378" t="s">
        <v>1488</v>
      </c>
      <c r="E39" s="379"/>
      <c r="F39" s="380">
        <f>C39*E39</f>
        <v>0</v>
      </c>
    </row>
    <row r="40" spans="1:6" ht="37.5">
      <c r="A40" s="375" t="s">
        <v>1577</v>
      </c>
      <c r="B40" s="376" t="s">
        <v>1578</v>
      </c>
      <c r="C40" s="377">
        <v>1</v>
      </c>
      <c r="D40" s="378" t="s">
        <v>1488</v>
      </c>
      <c r="E40" s="379"/>
      <c r="F40" s="380">
        <f>C40*E40</f>
        <v>0</v>
      </c>
    </row>
    <row r="41" spans="1:6" ht="25.5">
      <c r="B41" s="388" t="s">
        <v>1579</v>
      </c>
      <c r="F41" s="345"/>
    </row>
    <row r="42" spans="1:6" ht="25.5">
      <c r="B42" s="388" t="s">
        <v>1580</v>
      </c>
      <c r="F42" s="345"/>
    </row>
    <row r="43" spans="1:6">
      <c r="B43" s="388" t="s">
        <v>1581</v>
      </c>
      <c r="F43" s="345"/>
    </row>
    <row r="44" spans="1:6">
      <c r="B44" s="388" t="s">
        <v>1582</v>
      </c>
      <c r="F44" s="345"/>
    </row>
    <row r="45" spans="1:6">
      <c r="B45" s="388" t="s">
        <v>1583</v>
      </c>
      <c r="F45" s="345"/>
    </row>
    <row r="46" spans="1:6" ht="15.75">
      <c r="A46" s="381"/>
      <c r="B46" s="362" t="s">
        <v>1472</v>
      </c>
      <c r="C46" s="382"/>
      <c r="D46" s="382"/>
      <c r="E46" s="382"/>
      <c r="F46" s="384">
        <f>SUM(F29:F45)</f>
        <v>0</v>
      </c>
    </row>
    <row r="48" spans="1:6" ht="16.5">
      <c r="A48" s="370"/>
      <c r="B48" s="371" t="s">
        <v>1539</v>
      </c>
      <c r="C48" s="370"/>
      <c r="D48" s="370"/>
      <c r="E48" s="370"/>
      <c r="F48" s="370"/>
    </row>
    <row r="49" spans="1:6">
      <c r="A49" s="372" t="s">
        <v>1482</v>
      </c>
      <c r="B49" s="372" t="s">
        <v>1483</v>
      </c>
      <c r="C49" s="373" t="s">
        <v>1484</v>
      </c>
      <c r="D49" s="373" t="s">
        <v>127</v>
      </c>
      <c r="E49" s="374" t="s">
        <v>1485</v>
      </c>
      <c r="F49" s="374" t="s">
        <v>1472</v>
      </c>
    </row>
    <row r="50" spans="1:6">
      <c r="A50" s="375" t="s">
        <v>1584</v>
      </c>
      <c r="B50" s="385" t="s">
        <v>1585</v>
      </c>
      <c r="C50" s="377">
        <v>4</v>
      </c>
      <c r="D50" s="378" t="s">
        <v>1488</v>
      </c>
      <c r="E50" s="379"/>
      <c r="F50" s="380">
        <f>C50*E50</f>
        <v>0</v>
      </c>
    </row>
    <row r="51" spans="1:6">
      <c r="A51" s="375" t="s">
        <v>1586</v>
      </c>
      <c r="B51" s="385" t="s">
        <v>1587</v>
      </c>
      <c r="C51" s="377">
        <v>1</v>
      </c>
      <c r="D51" s="378" t="s">
        <v>1488</v>
      </c>
      <c r="E51" s="379"/>
      <c r="F51" s="380">
        <f>C51*E51</f>
        <v>0</v>
      </c>
    </row>
    <row r="52" spans="1:6">
      <c r="A52" s="375" t="s">
        <v>1546</v>
      </c>
      <c r="B52" s="385" t="s">
        <v>1547</v>
      </c>
      <c r="C52" s="377">
        <v>12</v>
      </c>
      <c r="D52" s="378" t="s">
        <v>215</v>
      </c>
      <c r="E52" s="379"/>
      <c r="F52" s="380">
        <f>C52*E52</f>
        <v>0</v>
      </c>
    </row>
    <row r="53" spans="1:6">
      <c r="A53" s="375" t="s">
        <v>1548</v>
      </c>
      <c r="B53" s="385" t="s">
        <v>1549</v>
      </c>
      <c r="C53" s="377">
        <v>2</v>
      </c>
      <c r="D53" s="378" t="s">
        <v>1488</v>
      </c>
      <c r="E53" s="379"/>
      <c r="F53" s="380">
        <f>C53*E53</f>
        <v>0</v>
      </c>
    </row>
    <row r="54" spans="1:6" ht="15.75">
      <c r="A54" s="381"/>
      <c r="B54" s="362" t="s">
        <v>1472</v>
      </c>
      <c r="C54" s="382"/>
      <c r="D54" s="382"/>
      <c r="E54" s="382"/>
      <c r="F54" s="384">
        <f>SUM(F50:F53)</f>
        <v>0</v>
      </c>
    </row>
    <row r="56" spans="1:6">
      <c r="A56" s="386"/>
      <c r="B56" s="386"/>
      <c r="C56" s="386"/>
      <c r="D56" s="386"/>
      <c r="E56" s="386"/>
      <c r="F56" s="387"/>
    </row>
  </sheetData>
  <mergeCells count="2">
    <mergeCell ref="A1:F1"/>
    <mergeCell ref="A2:F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58" customWidth="1"/>
    <col min="2" max="2" width="1.6640625" style="258" customWidth="1"/>
    <col min="3" max="4" width="5" style="258" customWidth="1"/>
    <col min="5" max="5" width="11.6640625" style="258" customWidth="1"/>
    <col min="6" max="6" width="9.1640625" style="258" customWidth="1"/>
    <col min="7" max="7" width="5" style="258" customWidth="1"/>
    <col min="8" max="8" width="77.83203125" style="258" customWidth="1"/>
    <col min="9" max="10" width="20" style="258" customWidth="1"/>
    <col min="11" max="11" width="1.6640625" style="258" customWidth="1"/>
  </cols>
  <sheetData>
    <row r="1" spans="2:11" ht="37.5" customHeight="1"/>
    <row r="2" spans="2:11" ht="7.5" customHeight="1">
      <c r="B2" s="259"/>
      <c r="C2" s="260"/>
      <c r="D2" s="260"/>
      <c r="E2" s="260"/>
      <c r="F2" s="260"/>
      <c r="G2" s="260"/>
      <c r="H2" s="260"/>
      <c r="I2" s="260"/>
      <c r="J2" s="260"/>
      <c r="K2" s="261"/>
    </row>
    <row r="3" spans="2:11" s="15" customFormat="1" ht="45" customHeight="1">
      <c r="B3" s="262"/>
      <c r="C3" s="439" t="s">
        <v>1279</v>
      </c>
      <c r="D3" s="439"/>
      <c r="E3" s="439"/>
      <c r="F3" s="439"/>
      <c r="G3" s="439"/>
      <c r="H3" s="439"/>
      <c r="I3" s="439"/>
      <c r="J3" s="439"/>
      <c r="K3" s="263"/>
    </row>
    <row r="4" spans="2:11" ht="25.5" customHeight="1">
      <c r="B4" s="264"/>
      <c r="C4" s="440" t="s">
        <v>1280</v>
      </c>
      <c r="D4" s="440"/>
      <c r="E4" s="440"/>
      <c r="F4" s="440"/>
      <c r="G4" s="440"/>
      <c r="H4" s="440"/>
      <c r="I4" s="440"/>
      <c r="J4" s="440"/>
      <c r="K4" s="265"/>
    </row>
    <row r="5" spans="2:11" ht="5.25" customHeight="1">
      <c r="B5" s="264"/>
      <c r="C5" s="266"/>
      <c r="D5" s="266"/>
      <c r="E5" s="266"/>
      <c r="F5" s="266"/>
      <c r="G5" s="266"/>
      <c r="H5" s="266"/>
      <c r="I5" s="266"/>
      <c r="J5" s="266"/>
      <c r="K5" s="265"/>
    </row>
    <row r="6" spans="2:11" ht="15" customHeight="1">
      <c r="B6" s="264"/>
      <c r="C6" s="438" t="s">
        <v>1281</v>
      </c>
      <c r="D6" s="438"/>
      <c r="E6" s="438"/>
      <c r="F6" s="438"/>
      <c r="G6" s="438"/>
      <c r="H6" s="438"/>
      <c r="I6" s="438"/>
      <c r="J6" s="438"/>
      <c r="K6" s="265"/>
    </row>
    <row r="7" spans="2:11" ht="15" customHeight="1">
      <c r="B7" s="268"/>
      <c r="C7" s="438" t="s">
        <v>1282</v>
      </c>
      <c r="D7" s="438"/>
      <c r="E7" s="438"/>
      <c r="F7" s="438"/>
      <c r="G7" s="438"/>
      <c r="H7" s="438"/>
      <c r="I7" s="438"/>
      <c r="J7" s="438"/>
      <c r="K7" s="265"/>
    </row>
    <row r="8" spans="2:11" ht="12.75" customHeight="1">
      <c r="B8" s="268"/>
      <c r="C8" s="267"/>
      <c r="D8" s="267"/>
      <c r="E8" s="267"/>
      <c r="F8" s="267"/>
      <c r="G8" s="267"/>
      <c r="H8" s="267"/>
      <c r="I8" s="267"/>
      <c r="J8" s="267"/>
      <c r="K8" s="265"/>
    </row>
    <row r="9" spans="2:11" ht="15" customHeight="1">
      <c r="B9" s="268"/>
      <c r="C9" s="438" t="s">
        <v>1283</v>
      </c>
      <c r="D9" s="438"/>
      <c r="E9" s="438"/>
      <c r="F9" s="438"/>
      <c r="G9" s="438"/>
      <c r="H9" s="438"/>
      <c r="I9" s="438"/>
      <c r="J9" s="438"/>
      <c r="K9" s="265"/>
    </row>
    <row r="10" spans="2:11" ht="15" customHeight="1">
      <c r="B10" s="268"/>
      <c r="C10" s="267"/>
      <c r="D10" s="438" t="s">
        <v>1284</v>
      </c>
      <c r="E10" s="438"/>
      <c r="F10" s="438"/>
      <c r="G10" s="438"/>
      <c r="H10" s="438"/>
      <c r="I10" s="438"/>
      <c r="J10" s="438"/>
      <c r="K10" s="265"/>
    </row>
    <row r="11" spans="2:11" ht="15" customHeight="1">
      <c r="B11" s="268"/>
      <c r="C11" s="269"/>
      <c r="D11" s="438" t="s">
        <v>1285</v>
      </c>
      <c r="E11" s="438"/>
      <c r="F11" s="438"/>
      <c r="G11" s="438"/>
      <c r="H11" s="438"/>
      <c r="I11" s="438"/>
      <c r="J11" s="438"/>
      <c r="K11" s="265"/>
    </row>
    <row r="12" spans="2:11" ht="12.75" customHeight="1">
      <c r="B12" s="268"/>
      <c r="C12" s="269"/>
      <c r="D12" s="269"/>
      <c r="E12" s="269"/>
      <c r="F12" s="269"/>
      <c r="G12" s="269"/>
      <c r="H12" s="269"/>
      <c r="I12" s="269"/>
      <c r="J12" s="269"/>
      <c r="K12" s="265"/>
    </row>
    <row r="13" spans="2:11" ht="15" customHeight="1">
      <c r="B13" s="268"/>
      <c r="C13" s="269"/>
      <c r="D13" s="438" t="s">
        <v>1286</v>
      </c>
      <c r="E13" s="438"/>
      <c r="F13" s="438"/>
      <c r="G13" s="438"/>
      <c r="H13" s="438"/>
      <c r="I13" s="438"/>
      <c r="J13" s="438"/>
      <c r="K13" s="265"/>
    </row>
    <row r="14" spans="2:11" ht="15" customHeight="1">
      <c r="B14" s="268"/>
      <c r="C14" s="269"/>
      <c r="D14" s="438" t="s">
        <v>1287</v>
      </c>
      <c r="E14" s="438"/>
      <c r="F14" s="438"/>
      <c r="G14" s="438"/>
      <c r="H14" s="438"/>
      <c r="I14" s="438"/>
      <c r="J14" s="438"/>
      <c r="K14" s="265"/>
    </row>
    <row r="15" spans="2:11" ht="15" customHeight="1">
      <c r="B15" s="268"/>
      <c r="C15" s="269"/>
      <c r="D15" s="438" t="s">
        <v>1288</v>
      </c>
      <c r="E15" s="438"/>
      <c r="F15" s="438"/>
      <c r="G15" s="438"/>
      <c r="H15" s="438"/>
      <c r="I15" s="438"/>
      <c r="J15" s="438"/>
      <c r="K15" s="265"/>
    </row>
    <row r="16" spans="2:11" ht="15" customHeight="1">
      <c r="B16" s="268"/>
      <c r="C16" s="269"/>
      <c r="D16" s="269"/>
      <c r="E16" s="270" t="s">
        <v>80</v>
      </c>
      <c r="F16" s="438" t="s">
        <v>1289</v>
      </c>
      <c r="G16" s="438"/>
      <c r="H16" s="438"/>
      <c r="I16" s="438"/>
      <c r="J16" s="438"/>
      <c r="K16" s="265"/>
    </row>
    <row r="17" spans="2:11" ht="15" customHeight="1">
      <c r="B17" s="268"/>
      <c r="C17" s="269"/>
      <c r="D17" s="269"/>
      <c r="E17" s="270" t="s">
        <v>1290</v>
      </c>
      <c r="F17" s="438" t="s">
        <v>1291</v>
      </c>
      <c r="G17" s="438"/>
      <c r="H17" s="438"/>
      <c r="I17" s="438"/>
      <c r="J17" s="438"/>
      <c r="K17" s="265"/>
    </row>
    <row r="18" spans="2:11" ht="15" customHeight="1">
      <c r="B18" s="268"/>
      <c r="C18" s="269"/>
      <c r="D18" s="269"/>
      <c r="E18" s="270" t="s">
        <v>1292</v>
      </c>
      <c r="F18" s="438" t="s">
        <v>1293</v>
      </c>
      <c r="G18" s="438"/>
      <c r="H18" s="438"/>
      <c r="I18" s="438"/>
      <c r="J18" s="438"/>
      <c r="K18" s="265"/>
    </row>
    <row r="19" spans="2:11" ht="15" customHeight="1">
      <c r="B19" s="268"/>
      <c r="C19" s="269"/>
      <c r="D19" s="269"/>
      <c r="E19" s="270" t="s">
        <v>1294</v>
      </c>
      <c r="F19" s="438" t="s">
        <v>1295</v>
      </c>
      <c r="G19" s="438"/>
      <c r="H19" s="438"/>
      <c r="I19" s="438"/>
      <c r="J19" s="438"/>
      <c r="K19" s="265"/>
    </row>
    <row r="20" spans="2:11" ht="15" customHeight="1">
      <c r="B20" s="268"/>
      <c r="C20" s="269"/>
      <c r="D20" s="269"/>
      <c r="E20" s="270" t="s">
        <v>1296</v>
      </c>
      <c r="F20" s="438" t="s">
        <v>1297</v>
      </c>
      <c r="G20" s="438"/>
      <c r="H20" s="438"/>
      <c r="I20" s="438"/>
      <c r="J20" s="438"/>
      <c r="K20" s="265"/>
    </row>
    <row r="21" spans="2:11" ht="15" customHeight="1">
      <c r="B21" s="268"/>
      <c r="C21" s="269"/>
      <c r="D21" s="269"/>
      <c r="E21" s="270" t="s">
        <v>1298</v>
      </c>
      <c r="F21" s="438" t="s">
        <v>1299</v>
      </c>
      <c r="G21" s="438"/>
      <c r="H21" s="438"/>
      <c r="I21" s="438"/>
      <c r="J21" s="438"/>
      <c r="K21" s="265"/>
    </row>
    <row r="22" spans="2:11" ht="12.75" customHeight="1">
      <c r="B22" s="268"/>
      <c r="C22" s="269"/>
      <c r="D22" s="269"/>
      <c r="E22" s="269"/>
      <c r="F22" s="269"/>
      <c r="G22" s="269"/>
      <c r="H22" s="269"/>
      <c r="I22" s="269"/>
      <c r="J22" s="269"/>
      <c r="K22" s="265"/>
    </row>
    <row r="23" spans="2:11" ht="15" customHeight="1">
      <c r="B23" s="268"/>
      <c r="C23" s="438" t="s">
        <v>1300</v>
      </c>
      <c r="D23" s="438"/>
      <c r="E23" s="438"/>
      <c r="F23" s="438"/>
      <c r="G23" s="438"/>
      <c r="H23" s="438"/>
      <c r="I23" s="438"/>
      <c r="J23" s="438"/>
      <c r="K23" s="265"/>
    </row>
    <row r="24" spans="2:11" ht="15" customHeight="1">
      <c r="B24" s="268"/>
      <c r="C24" s="438" t="s">
        <v>1301</v>
      </c>
      <c r="D24" s="438"/>
      <c r="E24" s="438"/>
      <c r="F24" s="438"/>
      <c r="G24" s="438"/>
      <c r="H24" s="438"/>
      <c r="I24" s="438"/>
      <c r="J24" s="438"/>
      <c r="K24" s="265"/>
    </row>
    <row r="25" spans="2:11" ht="15" customHeight="1">
      <c r="B25" s="268"/>
      <c r="C25" s="267"/>
      <c r="D25" s="438" t="s">
        <v>1302</v>
      </c>
      <c r="E25" s="438"/>
      <c r="F25" s="438"/>
      <c r="G25" s="438"/>
      <c r="H25" s="438"/>
      <c r="I25" s="438"/>
      <c r="J25" s="438"/>
      <c r="K25" s="265"/>
    </row>
    <row r="26" spans="2:11" ht="15" customHeight="1">
      <c r="B26" s="268"/>
      <c r="C26" s="269"/>
      <c r="D26" s="438" t="s">
        <v>1303</v>
      </c>
      <c r="E26" s="438"/>
      <c r="F26" s="438"/>
      <c r="G26" s="438"/>
      <c r="H26" s="438"/>
      <c r="I26" s="438"/>
      <c r="J26" s="438"/>
      <c r="K26" s="265"/>
    </row>
    <row r="27" spans="2:11" ht="12.75" customHeight="1">
      <c r="B27" s="268"/>
      <c r="C27" s="269"/>
      <c r="D27" s="269"/>
      <c r="E27" s="269"/>
      <c r="F27" s="269"/>
      <c r="G27" s="269"/>
      <c r="H27" s="269"/>
      <c r="I27" s="269"/>
      <c r="J27" s="269"/>
      <c r="K27" s="265"/>
    </row>
    <row r="28" spans="2:11" ht="15" customHeight="1">
      <c r="B28" s="268"/>
      <c r="C28" s="269"/>
      <c r="D28" s="438" t="s">
        <v>1304</v>
      </c>
      <c r="E28" s="438"/>
      <c r="F28" s="438"/>
      <c r="G28" s="438"/>
      <c r="H28" s="438"/>
      <c r="I28" s="438"/>
      <c r="J28" s="438"/>
      <c r="K28" s="265"/>
    </row>
    <row r="29" spans="2:11" ht="15" customHeight="1">
      <c r="B29" s="268"/>
      <c r="C29" s="269"/>
      <c r="D29" s="438" t="s">
        <v>1305</v>
      </c>
      <c r="E29" s="438"/>
      <c r="F29" s="438"/>
      <c r="G29" s="438"/>
      <c r="H29" s="438"/>
      <c r="I29" s="438"/>
      <c r="J29" s="438"/>
      <c r="K29" s="265"/>
    </row>
    <row r="30" spans="2:11" ht="12.75" customHeight="1">
      <c r="B30" s="268"/>
      <c r="C30" s="269"/>
      <c r="D30" s="269"/>
      <c r="E30" s="269"/>
      <c r="F30" s="269"/>
      <c r="G30" s="269"/>
      <c r="H30" s="269"/>
      <c r="I30" s="269"/>
      <c r="J30" s="269"/>
      <c r="K30" s="265"/>
    </row>
    <row r="31" spans="2:11" ht="15" customHeight="1">
      <c r="B31" s="268"/>
      <c r="C31" s="269"/>
      <c r="D31" s="438" t="s">
        <v>1306</v>
      </c>
      <c r="E31" s="438"/>
      <c r="F31" s="438"/>
      <c r="G31" s="438"/>
      <c r="H31" s="438"/>
      <c r="I31" s="438"/>
      <c r="J31" s="438"/>
      <c r="K31" s="265"/>
    </row>
    <row r="32" spans="2:11" ht="15" customHeight="1">
      <c r="B32" s="268"/>
      <c r="C32" s="269"/>
      <c r="D32" s="438" t="s">
        <v>1307</v>
      </c>
      <c r="E32" s="438"/>
      <c r="F32" s="438"/>
      <c r="G32" s="438"/>
      <c r="H32" s="438"/>
      <c r="I32" s="438"/>
      <c r="J32" s="438"/>
      <c r="K32" s="265"/>
    </row>
    <row r="33" spans="2:11" ht="15" customHeight="1">
      <c r="B33" s="268"/>
      <c r="C33" s="269"/>
      <c r="D33" s="438" t="s">
        <v>1308</v>
      </c>
      <c r="E33" s="438"/>
      <c r="F33" s="438"/>
      <c r="G33" s="438"/>
      <c r="H33" s="438"/>
      <c r="I33" s="438"/>
      <c r="J33" s="438"/>
      <c r="K33" s="265"/>
    </row>
    <row r="34" spans="2:11" ht="15" customHeight="1">
      <c r="B34" s="268"/>
      <c r="C34" s="269"/>
      <c r="D34" s="267"/>
      <c r="E34" s="271" t="s">
        <v>125</v>
      </c>
      <c r="F34" s="267"/>
      <c r="G34" s="438" t="s">
        <v>1309</v>
      </c>
      <c r="H34" s="438"/>
      <c r="I34" s="438"/>
      <c r="J34" s="438"/>
      <c r="K34" s="265"/>
    </row>
    <row r="35" spans="2:11" ht="30.75" customHeight="1">
      <c r="B35" s="268"/>
      <c r="C35" s="269"/>
      <c r="D35" s="267"/>
      <c r="E35" s="271" t="s">
        <v>1310</v>
      </c>
      <c r="F35" s="267"/>
      <c r="G35" s="438" t="s">
        <v>1311</v>
      </c>
      <c r="H35" s="438"/>
      <c r="I35" s="438"/>
      <c r="J35" s="438"/>
      <c r="K35" s="265"/>
    </row>
    <row r="36" spans="2:11" ht="15" customHeight="1">
      <c r="B36" s="268"/>
      <c r="C36" s="269"/>
      <c r="D36" s="267"/>
      <c r="E36" s="271" t="s">
        <v>54</v>
      </c>
      <c r="F36" s="267"/>
      <c r="G36" s="438" t="s">
        <v>1312</v>
      </c>
      <c r="H36" s="438"/>
      <c r="I36" s="438"/>
      <c r="J36" s="438"/>
      <c r="K36" s="265"/>
    </row>
    <row r="37" spans="2:11" ht="15" customHeight="1">
      <c r="B37" s="268"/>
      <c r="C37" s="269"/>
      <c r="D37" s="267"/>
      <c r="E37" s="271" t="s">
        <v>126</v>
      </c>
      <c r="F37" s="267"/>
      <c r="G37" s="438" t="s">
        <v>1313</v>
      </c>
      <c r="H37" s="438"/>
      <c r="I37" s="438"/>
      <c r="J37" s="438"/>
      <c r="K37" s="265"/>
    </row>
    <row r="38" spans="2:11" ht="15" customHeight="1">
      <c r="B38" s="268"/>
      <c r="C38" s="269"/>
      <c r="D38" s="267"/>
      <c r="E38" s="271" t="s">
        <v>127</v>
      </c>
      <c r="F38" s="267"/>
      <c r="G38" s="438" t="s">
        <v>1314</v>
      </c>
      <c r="H38" s="438"/>
      <c r="I38" s="438"/>
      <c r="J38" s="438"/>
      <c r="K38" s="265"/>
    </row>
    <row r="39" spans="2:11" ht="15" customHeight="1">
      <c r="B39" s="268"/>
      <c r="C39" s="269"/>
      <c r="D39" s="267"/>
      <c r="E39" s="271" t="s">
        <v>128</v>
      </c>
      <c r="F39" s="267"/>
      <c r="G39" s="438" t="s">
        <v>1315</v>
      </c>
      <c r="H39" s="438"/>
      <c r="I39" s="438"/>
      <c r="J39" s="438"/>
      <c r="K39" s="265"/>
    </row>
    <row r="40" spans="2:11" ht="15" customHeight="1">
      <c r="B40" s="268"/>
      <c r="C40" s="269"/>
      <c r="D40" s="267"/>
      <c r="E40" s="271" t="s">
        <v>1316</v>
      </c>
      <c r="F40" s="267"/>
      <c r="G40" s="438" t="s">
        <v>1317</v>
      </c>
      <c r="H40" s="438"/>
      <c r="I40" s="438"/>
      <c r="J40" s="438"/>
      <c r="K40" s="265"/>
    </row>
    <row r="41" spans="2:11" ht="15" customHeight="1">
      <c r="B41" s="268"/>
      <c r="C41" s="269"/>
      <c r="D41" s="267"/>
      <c r="E41" s="271"/>
      <c r="F41" s="267"/>
      <c r="G41" s="438" t="s">
        <v>1318</v>
      </c>
      <c r="H41" s="438"/>
      <c r="I41" s="438"/>
      <c r="J41" s="438"/>
      <c r="K41" s="265"/>
    </row>
    <row r="42" spans="2:11" ht="15" customHeight="1">
      <c r="B42" s="268"/>
      <c r="C42" s="269"/>
      <c r="D42" s="267"/>
      <c r="E42" s="271" t="s">
        <v>1319</v>
      </c>
      <c r="F42" s="267"/>
      <c r="G42" s="438" t="s">
        <v>1320</v>
      </c>
      <c r="H42" s="438"/>
      <c r="I42" s="438"/>
      <c r="J42" s="438"/>
      <c r="K42" s="265"/>
    </row>
    <row r="43" spans="2:11" ht="15" customHeight="1">
      <c r="B43" s="268"/>
      <c r="C43" s="269"/>
      <c r="D43" s="267"/>
      <c r="E43" s="271" t="s">
        <v>130</v>
      </c>
      <c r="F43" s="267"/>
      <c r="G43" s="438" t="s">
        <v>1321</v>
      </c>
      <c r="H43" s="438"/>
      <c r="I43" s="438"/>
      <c r="J43" s="438"/>
      <c r="K43" s="265"/>
    </row>
    <row r="44" spans="2:11" ht="12.75" customHeight="1">
      <c r="B44" s="268"/>
      <c r="C44" s="269"/>
      <c r="D44" s="267"/>
      <c r="E44" s="267"/>
      <c r="F44" s="267"/>
      <c r="G44" s="267"/>
      <c r="H44" s="267"/>
      <c r="I44" s="267"/>
      <c r="J44" s="267"/>
      <c r="K44" s="265"/>
    </row>
    <row r="45" spans="2:11" ht="15" customHeight="1">
      <c r="B45" s="268"/>
      <c r="C45" s="269"/>
      <c r="D45" s="438" t="s">
        <v>1322</v>
      </c>
      <c r="E45" s="438"/>
      <c r="F45" s="438"/>
      <c r="G45" s="438"/>
      <c r="H45" s="438"/>
      <c r="I45" s="438"/>
      <c r="J45" s="438"/>
      <c r="K45" s="265"/>
    </row>
    <row r="46" spans="2:11" ht="15" customHeight="1">
      <c r="B46" s="268"/>
      <c r="C46" s="269"/>
      <c r="D46" s="269"/>
      <c r="E46" s="438" t="s">
        <v>1323</v>
      </c>
      <c r="F46" s="438"/>
      <c r="G46" s="438"/>
      <c r="H46" s="438"/>
      <c r="I46" s="438"/>
      <c r="J46" s="438"/>
      <c r="K46" s="265"/>
    </row>
    <row r="47" spans="2:11" ht="15" customHeight="1">
      <c r="B47" s="268"/>
      <c r="C47" s="269"/>
      <c r="D47" s="269"/>
      <c r="E47" s="438" t="s">
        <v>1324</v>
      </c>
      <c r="F47" s="438"/>
      <c r="G47" s="438"/>
      <c r="H47" s="438"/>
      <c r="I47" s="438"/>
      <c r="J47" s="438"/>
      <c r="K47" s="265"/>
    </row>
    <row r="48" spans="2:11" ht="15" customHeight="1">
      <c r="B48" s="268"/>
      <c r="C48" s="269"/>
      <c r="D48" s="269"/>
      <c r="E48" s="438" t="s">
        <v>1325</v>
      </c>
      <c r="F48" s="438"/>
      <c r="G48" s="438"/>
      <c r="H48" s="438"/>
      <c r="I48" s="438"/>
      <c r="J48" s="438"/>
      <c r="K48" s="265"/>
    </row>
    <row r="49" spans="2:11" ht="15" customHeight="1">
      <c r="B49" s="268"/>
      <c r="C49" s="269"/>
      <c r="D49" s="438" t="s">
        <v>1326</v>
      </c>
      <c r="E49" s="438"/>
      <c r="F49" s="438"/>
      <c r="G49" s="438"/>
      <c r="H49" s="438"/>
      <c r="I49" s="438"/>
      <c r="J49" s="438"/>
      <c r="K49" s="265"/>
    </row>
    <row r="50" spans="2:11" ht="25.5" customHeight="1">
      <c r="B50" s="264"/>
      <c r="C50" s="440" t="s">
        <v>1327</v>
      </c>
      <c r="D50" s="440"/>
      <c r="E50" s="440"/>
      <c r="F50" s="440"/>
      <c r="G50" s="440"/>
      <c r="H50" s="440"/>
      <c r="I50" s="440"/>
      <c r="J50" s="440"/>
      <c r="K50" s="265"/>
    </row>
    <row r="51" spans="2:11" ht="5.25" customHeight="1">
      <c r="B51" s="264"/>
      <c r="C51" s="266"/>
      <c r="D51" s="266"/>
      <c r="E51" s="266"/>
      <c r="F51" s="266"/>
      <c r="G51" s="266"/>
      <c r="H51" s="266"/>
      <c r="I51" s="266"/>
      <c r="J51" s="266"/>
      <c r="K51" s="265"/>
    </row>
    <row r="52" spans="2:11" ht="15" customHeight="1">
      <c r="B52" s="264"/>
      <c r="C52" s="438" t="s">
        <v>1328</v>
      </c>
      <c r="D52" s="438"/>
      <c r="E52" s="438"/>
      <c r="F52" s="438"/>
      <c r="G52" s="438"/>
      <c r="H52" s="438"/>
      <c r="I52" s="438"/>
      <c r="J52" s="438"/>
      <c r="K52" s="265"/>
    </row>
    <row r="53" spans="2:11" ht="15" customHeight="1">
      <c r="B53" s="264"/>
      <c r="C53" s="438" t="s">
        <v>1329</v>
      </c>
      <c r="D53" s="438"/>
      <c r="E53" s="438"/>
      <c r="F53" s="438"/>
      <c r="G53" s="438"/>
      <c r="H53" s="438"/>
      <c r="I53" s="438"/>
      <c r="J53" s="438"/>
      <c r="K53" s="265"/>
    </row>
    <row r="54" spans="2:11" ht="12.75" customHeight="1">
      <c r="B54" s="264"/>
      <c r="C54" s="267"/>
      <c r="D54" s="267"/>
      <c r="E54" s="267"/>
      <c r="F54" s="267"/>
      <c r="G54" s="267"/>
      <c r="H54" s="267"/>
      <c r="I54" s="267"/>
      <c r="J54" s="267"/>
      <c r="K54" s="265"/>
    </row>
    <row r="55" spans="2:11" ht="15" customHeight="1">
      <c r="B55" s="264"/>
      <c r="C55" s="438" t="s">
        <v>1330</v>
      </c>
      <c r="D55" s="438"/>
      <c r="E55" s="438"/>
      <c r="F55" s="438"/>
      <c r="G55" s="438"/>
      <c r="H55" s="438"/>
      <c r="I55" s="438"/>
      <c r="J55" s="438"/>
      <c r="K55" s="265"/>
    </row>
    <row r="56" spans="2:11" ht="15" customHeight="1">
      <c r="B56" s="264"/>
      <c r="C56" s="269"/>
      <c r="D56" s="438" t="s">
        <v>1331</v>
      </c>
      <c r="E56" s="438"/>
      <c r="F56" s="438"/>
      <c r="G56" s="438"/>
      <c r="H56" s="438"/>
      <c r="I56" s="438"/>
      <c r="J56" s="438"/>
      <c r="K56" s="265"/>
    </row>
    <row r="57" spans="2:11" ht="15" customHeight="1">
      <c r="B57" s="264"/>
      <c r="C57" s="269"/>
      <c r="D57" s="438" t="s">
        <v>1332</v>
      </c>
      <c r="E57" s="438"/>
      <c r="F57" s="438"/>
      <c r="G57" s="438"/>
      <c r="H57" s="438"/>
      <c r="I57" s="438"/>
      <c r="J57" s="438"/>
      <c r="K57" s="265"/>
    </row>
    <row r="58" spans="2:11" ht="15" customHeight="1">
      <c r="B58" s="264"/>
      <c r="C58" s="269"/>
      <c r="D58" s="438" t="s">
        <v>1333</v>
      </c>
      <c r="E58" s="438"/>
      <c r="F58" s="438"/>
      <c r="G58" s="438"/>
      <c r="H58" s="438"/>
      <c r="I58" s="438"/>
      <c r="J58" s="438"/>
      <c r="K58" s="265"/>
    </row>
    <row r="59" spans="2:11" ht="15" customHeight="1">
      <c r="B59" s="264"/>
      <c r="C59" s="269"/>
      <c r="D59" s="438" t="s">
        <v>1334</v>
      </c>
      <c r="E59" s="438"/>
      <c r="F59" s="438"/>
      <c r="G59" s="438"/>
      <c r="H59" s="438"/>
      <c r="I59" s="438"/>
      <c r="J59" s="438"/>
      <c r="K59" s="265"/>
    </row>
    <row r="60" spans="2:11" ht="15" customHeight="1">
      <c r="B60" s="264"/>
      <c r="C60" s="269"/>
      <c r="D60" s="442" t="s">
        <v>1335</v>
      </c>
      <c r="E60" s="442"/>
      <c r="F60" s="442"/>
      <c r="G60" s="442"/>
      <c r="H60" s="442"/>
      <c r="I60" s="442"/>
      <c r="J60" s="442"/>
      <c r="K60" s="265"/>
    </row>
    <row r="61" spans="2:11" ht="15" customHeight="1">
      <c r="B61" s="264"/>
      <c r="C61" s="269"/>
      <c r="D61" s="438" t="s">
        <v>1336</v>
      </c>
      <c r="E61" s="438"/>
      <c r="F61" s="438"/>
      <c r="G61" s="438"/>
      <c r="H61" s="438"/>
      <c r="I61" s="438"/>
      <c r="J61" s="438"/>
      <c r="K61" s="265"/>
    </row>
    <row r="62" spans="2:11" ht="12.75" customHeight="1">
      <c r="B62" s="264"/>
      <c r="C62" s="269"/>
      <c r="D62" s="269"/>
      <c r="E62" s="272"/>
      <c r="F62" s="269"/>
      <c r="G62" s="269"/>
      <c r="H62" s="269"/>
      <c r="I62" s="269"/>
      <c r="J62" s="269"/>
      <c r="K62" s="265"/>
    </row>
    <row r="63" spans="2:11" ht="15" customHeight="1">
      <c r="B63" s="264"/>
      <c r="C63" s="269"/>
      <c r="D63" s="438" t="s">
        <v>1337</v>
      </c>
      <c r="E63" s="438"/>
      <c r="F63" s="438"/>
      <c r="G63" s="438"/>
      <c r="H63" s="438"/>
      <c r="I63" s="438"/>
      <c r="J63" s="438"/>
      <c r="K63" s="265"/>
    </row>
    <row r="64" spans="2:11" ht="15" customHeight="1">
      <c r="B64" s="264"/>
      <c r="C64" s="269"/>
      <c r="D64" s="442" t="s">
        <v>1338</v>
      </c>
      <c r="E64" s="442"/>
      <c r="F64" s="442"/>
      <c r="G64" s="442"/>
      <c r="H64" s="442"/>
      <c r="I64" s="442"/>
      <c r="J64" s="442"/>
      <c r="K64" s="265"/>
    </row>
    <row r="65" spans="2:11" ht="15" customHeight="1">
      <c r="B65" s="264"/>
      <c r="C65" s="269"/>
      <c r="D65" s="438" t="s">
        <v>1339</v>
      </c>
      <c r="E65" s="438"/>
      <c r="F65" s="438"/>
      <c r="G65" s="438"/>
      <c r="H65" s="438"/>
      <c r="I65" s="438"/>
      <c r="J65" s="438"/>
      <c r="K65" s="265"/>
    </row>
    <row r="66" spans="2:11" ht="15" customHeight="1">
      <c r="B66" s="264"/>
      <c r="C66" s="269"/>
      <c r="D66" s="438" t="s">
        <v>1340</v>
      </c>
      <c r="E66" s="438"/>
      <c r="F66" s="438"/>
      <c r="G66" s="438"/>
      <c r="H66" s="438"/>
      <c r="I66" s="438"/>
      <c r="J66" s="438"/>
      <c r="K66" s="265"/>
    </row>
    <row r="67" spans="2:11" ht="15" customHeight="1">
      <c r="B67" s="264"/>
      <c r="C67" s="269"/>
      <c r="D67" s="438" t="s">
        <v>1341</v>
      </c>
      <c r="E67" s="438"/>
      <c r="F67" s="438"/>
      <c r="G67" s="438"/>
      <c r="H67" s="438"/>
      <c r="I67" s="438"/>
      <c r="J67" s="438"/>
      <c r="K67" s="265"/>
    </row>
    <row r="68" spans="2:11" ht="15" customHeight="1">
      <c r="B68" s="264"/>
      <c r="C68" s="269"/>
      <c r="D68" s="438" t="s">
        <v>1342</v>
      </c>
      <c r="E68" s="438"/>
      <c r="F68" s="438"/>
      <c r="G68" s="438"/>
      <c r="H68" s="438"/>
      <c r="I68" s="438"/>
      <c r="J68" s="438"/>
      <c r="K68" s="265"/>
    </row>
    <row r="69" spans="2:11" ht="12.75" customHeight="1">
      <c r="B69" s="273"/>
      <c r="C69" s="274"/>
      <c r="D69" s="274"/>
      <c r="E69" s="274"/>
      <c r="F69" s="274"/>
      <c r="G69" s="274"/>
      <c r="H69" s="274"/>
      <c r="I69" s="274"/>
      <c r="J69" s="274"/>
      <c r="K69" s="275"/>
    </row>
    <row r="70" spans="2:11" ht="18.75" customHeight="1">
      <c r="B70" s="276"/>
      <c r="C70" s="276"/>
      <c r="D70" s="276"/>
      <c r="E70" s="276"/>
      <c r="F70" s="276"/>
      <c r="G70" s="276"/>
      <c r="H70" s="276"/>
      <c r="I70" s="276"/>
      <c r="J70" s="276"/>
      <c r="K70" s="277"/>
    </row>
    <row r="71" spans="2:11" ht="18.75" customHeight="1">
      <c r="B71" s="277"/>
      <c r="C71" s="277"/>
      <c r="D71" s="277"/>
      <c r="E71" s="277"/>
      <c r="F71" s="277"/>
      <c r="G71" s="277"/>
      <c r="H71" s="277"/>
      <c r="I71" s="277"/>
      <c r="J71" s="277"/>
      <c r="K71" s="277"/>
    </row>
    <row r="72" spans="2:11" ht="7.5" customHeight="1">
      <c r="B72" s="278"/>
      <c r="C72" s="279"/>
      <c r="D72" s="279"/>
      <c r="E72" s="279"/>
      <c r="F72" s="279"/>
      <c r="G72" s="279"/>
      <c r="H72" s="279"/>
      <c r="I72" s="279"/>
      <c r="J72" s="279"/>
      <c r="K72" s="280"/>
    </row>
    <row r="73" spans="2:11" ht="45" customHeight="1">
      <c r="B73" s="281"/>
      <c r="C73" s="443" t="s">
        <v>88</v>
      </c>
      <c r="D73" s="443"/>
      <c r="E73" s="443"/>
      <c r="F73" s="443"/>
      <c r="G73" s="443"/>
      <c r="H73" s="443"/>
      <c r="I73" s="443"/>
      <c r="J73" s="443"/>
      <c r="K73" s="282"/>
    </row>
    <row r="74" spans="2:11" ht="17.25" customHeight="1">
      <c r="B74" s="281"/>
      <c r="C74" s="283" t="s">
        <v>1343</v>
      </c>
      <c r="D74" s="283"/>
      <c r="E74" s="283"/>
      <c r="F74" s="283" t="s">
        <v>1344</v>
      </c>
      <c r="G74" s="284"/>
      <c r="H74" s="283" t="s">
        <v>126</v>
      </c>
      <c r="I74" s="283" t="s">
        <v>58</v>
      </c>
      <c r="J74" s="283" t="s">
        <v>1345</v>
      </c>
      <c r="K74" s="282"/>
    </row>
    <row r="75" spans="2:11" ht="17.25" customHeight="1">
      <c r="B75" s="281"/>
      <c r="C75" s="285" t="s">
        <v>1346</v>
      </c>
      <c r="D75" s="285"/>
      <c r="E75" s="285"/>
      <c r="F75" s="286" t="s">
        <v>1347</v>
      </c>
      <c r="G75" s="287"/>
      <c r="H75" s="285"/>
      <c r="I75" s="285"/>
      <c r="J75" s="285" t="s">
        <v>1348</v>
      </c>
      <c r="K75" s="282"/>
    </row>
    <row r="76" spans="2:11" ht="5.25" customHeight="1">
      <c r="B76" s="281"/>
      <c r="C76" s="288"/>
      <c r="D76" s="288"/>
      <c r="E76" s="288"/>
      <c r="F76" s="288"/>
      <c r="G76" s="289"/>
      <c r="H76" s="288"/>
      <c r="I76" s="288"/>
      <c r="J76" s="288"/>
      <c r="K76" s="282"/>
    </row>
    <row r="77" spans="2:11" ht="15" customHeight="1">
      <c r="B77" s="281"/>
      <c r="C77" s="271" t="s">
        <v>54</v>
      </c>
      <c r="D77" s="288"/>
      <c r="E77" s="288"/>
      <c r="F77" s="290" t="s">
        <v>1349</v>
      </c>
      <c r="G77" s="289"/>
      <c r="H77" s="271" t="s">
        <v>1350</v>
      </c>
      <c r="I77" s="271" t="s">
        <v>1351</v>
      </c>
      <c r="J77" s="271">
        <v>20</v>
      </c>
      <c r="K77" s="282"/>
    </row>
    <row r="78" spans="2:11" ht="15" customHeight="1">
      <c r="B78" s="281"/>
      <c r="C78" s="271" t="s">
        <v>1352</v>
      </c>
      <c r="D78" s="271"/>
      <c r="E78" s="271"/>
      <c r="F78" s="290" t="s">
        <v>1349</v>
      </c>
      <c r="G78" s="289"/>
      <c r="H78" s="271" t="s">
        <v>1353</v>
      </c>
      <c r="I78" s="271" t="s">
        <v>1351</v>
      </c>
      <c r="J78" s="271">
        <v>120</v>
      </c>
      <c r="K78" s="282"/>
    </row>
    <row r="79" spans="2:11" ht="15" customHeight="1">
      <c r="B79" s="291"/>
      <c r="C79" s="271" t="s">
        <v>1354</v>
      </c>
      <c r="D79" s="271"/>
      <c r="E79" s="271"/>
      <c r="F79" s="290" t="s">
        <v>1355</v>
      </c>
      <c r="G79" s="289"/>
      <c r="H79" s="271" t="s">
        <v>1356</v>
      </c>
      <c r="I79" s="271" t="s">
        <v>1351</v>
      </c>
      <c r="J79" s="271">
        <v>50</v>
      </c>
      <c r="K79" s="282"/>
    </row>
    <row r="80" spans="2:11" ht="15" customHeight="1">
      <c r="B80" s="291"/>
      <c r="C80" s="271" t="s">
        <v>1357</v>
      </c>
      <c r="D80" s="271"/>
      <c r="E80" s="271"/>
      <c r="F80" s="290" t="s">
        <v>1349</v>
      </c>
      <c r="G80" s="289"/>
      <c r="H80" s="271" t="s">
        <v>1358</v>
      </c>
      <c r="I80" s="271" t="s">
        <v>1359</v>
      </c>
      <c r="J80" s="271"/>
      <c r="K80" s="282"/>
    </row>
    <row r="81" spans="2:11" ht="15" customHeight="1">
      <c r="B81" s="291"/>
      <c r="C81" s="292" t="s">
        <v>1360</v>
      </c>
      <c r="D81" s="292"/>
      <c r="E81" s="292"/>
      <c r="F81" s="293" t="s">
        <v>1355</v>
      </c>
      <c r="G81" s="292"/>
      <c r="H81" s="292" t="s">
        <v>1361</v>
      </c>
      <c r="I81" s="292" t="s">
        <v>1351</v>
      </c>
      <c r="J81" s="292">
        <v>15</v>
      </c>
      <c r="K81" s="282"/>
    </row>
    <row r="82" spans="2:11" ht="15" customHeight="1">
      <c r="B82" s="291"/>
      <c r="C82" s="292" t="s">
        <v>1362</v>
      </c>
      <c r="D82" s="292"/>
      <c r="E82" s="292"/>
      <c r="F82" s="293" t="s">
        <v>1355</v>
      </c>
      <c r="G82" s="292"/>
      <c r="H82" s="292" t="s">
        <v>1363</v>
      </c>
      <c r="I82" s="292" t="s">
        <v>1351</v>
      </c>
      <c r="J82" s="292">
        <v>15</v>
      </c>
      <c r="K82" s="282"/>
    </row>
    <row r="83" spans="2:11" ht="15" customHeight="1">
      <c r="B83" s="291"/>
      <c r="C83" s="292" t="s">
        <v>1364</v>
      </c>
      <c r="D83" s="292"/>
      <c r="E83" s="292"/>
      <c r="F83" s="293" t="s">
        <v>1355</v>
      </c>
      <c r="G83" s="292"/>
      <c r="H83" s="292" t="s">
        <v>1365</v>
      </c>
      <c r="I83" s="292" t="s">
        <v>1351</v>
      </c>
      <c r="J83" s="292">
        <v>20</v>
      </c>
      <c r="K83" s="282"/>
    </row>
    <row r="84" spans="2:11" ht="15" customHeight="1">
      <c r="B84" s="291"/>
      <c r="C84" s="292" t="s">
        <v>1366</v>
      </c>
      <c r="D84" s="292"/>
      <c r="E84" s="292"/>
      <c r="F84" s="293" t="s">
        <v>1355</v>
      </c>
      <c r="G84" s="292"/>
      <c r="H84" s="292" t="s">
        <v>1367</v>
      </c>
      <c r="I84" s="292" t="s">
        <v>1351</v>
      </c>
      <c r="J84" s="292">
        <v>20</v>
      </c>
      <c r="K84" s="282"/>
    </row>
    <row r="85" spans="2:11" ht="15" customHeight="1">
      <c r="B85" s="291"/>
      <c r="C85" s="271" t="s">
        <v>1368</v>
      </c>
      <c r="D85" s="271"/>
      <c r="E85" s="271"/>
      <c r="F85" s="290" t="s">
        <v>1355</v>
      </c>
      <c r="G85" s="289"/>
      <c r="H85" s="271" t="s">
        <v>1369</v>
      </c>
      <c r="I85" s="271" t="s">
        <v>1351</v>
      </c>
      <c r="J85" s="271">
        <v>50</v>
      </c>
      <c r="K85" s="282"/>
    </row>
    <row r="86" spans="2:11" ht="15" customHeight="1">
      <c r="B86" s="291"/>
      <c r="C86" s="271" t="s">
        <v>1370</v>
      </c>
      <c r="D86" s="271"/>
      <c r="E86" s="271"/>
      <c r="F86" s="290" t="s">
        <v>1355</v>
      </c>
      <c r="G86" s="289"/>
      <c r="H86" s="271" t="s">
        <v>1371</v>
      </c>
      <c r="I86" s="271" t="s">
        <v>1351</v>
      </c>
      <c r="J86" s="271">
        <v>20</v>
      </c>
      <c r="K86" s="282"/>
    </row>
    <row r="87" spans="2:11" ht="15" customHeight="1">
      <c r="B87" s="291"/>
      <c r="C87" s="271" t="s">
        <v>1372</v>
      </c>
      <c r="D87" s="271"/>
      <c r="E87" s="271"/>
      <c r="F87" s="290" t="s">
        <v>1355</v>
      </c>
      <c r="G87" s="289"/>
      <c r="H87" s="271" t="s">
        <v>1373</v>
      </c>
      <c r="I87" s="271" t="s">
        <v>1351</v>
      </c>
      <c r="J87" s="271">
        <v>20</v>
      </c>
      <c r="K87" s="282"/>
    </row>
    <row r="88" spans="2:11" ht="15" customHeight="1">
      <c r="B88" s="291"/>
      <c r="C88" s="271" t="s">
        <v>1374</v>
      </c>
      <c r="D88" s="271"/>
      <c r="E88" s="271"/>
      <c r="F88" s="290" t="s">
        <v>1355</v>
      </c>
      <c r="G88" s="289"/>
      <c r="H88" s="271" t="s">
        <v>1375</v>
      </c>
      <c r="I88" s="271" t="s">
        <v>1351</v>
      </c>
      <c r="J88" s="271">
        <v>50</v>
      </c>
      <c r="K88" s="282"/>
    </row>
    <row r="89" spans="2:11" ht="15" customHeight="1">
      <c r="B89" s="291"/>
      <c r="C89" s="271" t="s">
        <v>1376</v>
      </c>
      <c r="D89" s="271"/>
      <c r="E89" s="271"/>
      <c r="F89" s="290" t="s">
        <v>1355</v>
      </c>
      <c r="G89" s="289"/>
      <c r="H89" s="271" t="s">
        <v>1376</v>
      </c>
      <c r="I89" s="271" t="s">
        <v>1351</v>
      </c>
      <c r="J89" s="271">
        <v>50</v>
      </c>
      <c r="K89" s="282"/>
    </row>
    <row r="90" spans="2:11" ht="15" customHeight="1">
      <c r="B90" s="291"/>
      <c r="C90" s="271" t="s">
        <v>131</v>
      </c>
      <c r="D90" s="271"/>
      <c r="E90" s="271"/>
      <c r="F90" s="290" t="s">
        <v>1355</v>
      </c>
      <c r="G90" s="289"/>
      <c r="H90" s="271" t="s">
        <v>1377</v>
      </c>
      <c r="I90" s="271" t="s">
        <v>1351</v>
      </c>
      <c r="J90" s="271">
        <v>255</v>
      </c>
      <c r="K90" s="282"/>
    </row>
    <row r="91" spans="2:11" ht="15" customHeight="1">
      <c r="B91" s="291"/>
      <c r="C91" s="271" t="s">
        <v>1378</v>
      </c>
      <c r="D91" s="271"/>
      <c r="E91" s="271"/>
      <c r="F91" s="290" t="s">
        <v>1349</v>
      </c>
      <c r="G91" s="289"/>
      <c r="H91" s="271" t="s">
        <v>1379</v>
      </c>
      <c r="I91" s="271" t="s">
        <v>1380</v>
      </c>
      <c r="J91" s="271"/>
      <c r="K91" s="282"/>
    </row>
    <row r="92" spans="2:11" ht="15" customHeight="1">
      <c r="B92" s="291"/>
      <c r="C92" s="271" t="s">
        <v>1381</v>
      </c>
      <c r="D92" s="271"/>
      <c r="E92" s="271"/>
      <c r="F92" s="290" t="s">
        <v>1349</v>
      </c>
      <c r="G92" s="289"/>
      <c r="H92" s="271" t="s">
        <v>1382</v>
      </c>
      <c r="I92" s="271" t="s">
        <v>1383</v>
      </c>
      <c r="J92" s="271"/>
      <c r="K92" s="282"/>
    </row>
    <row r="93" spans="2:11" ht="15" customHeight="1">
      <c r="B93" s="291"/>
      <c r="C93" s="271" t="s">
        <v>1384</v>
      </c>
      <c r="D93" s="271"/>
      <c r="E93" s="271"/>
      <c r="F93" s="290" t="s">
        <v>1349</v>
      </c>
      <c r="G93" s="289"/>
      <c r="H93" s="271" t="s">
        <v>1384</v>
      </c>
      <c r="I93" s="271" t="s">
        <v>1383</v>
      </c>
      <c r="J93" s="271"/>
      <c r="K93" s="282"/>
    </row>
    <row r="94" spans="2:11" ht="15" customHeight="1">
      <c r="B94" s="291"/>
      <c r="C94" s="271" t="s">
        <v>39</v>
      </c>
      <c r="D94" s="271"/>
      <c r="E94" s="271"/>
      <c r="F94" s="290" t="s">
        <v>1349</v>
      </c>
      <c r="G94" s="289"/>
      <c r="H94" s="271" t="s">
        <v>1385</v>
      </c>
      <c r="I94" s="271" t="s">
        <v>1383</v>
      </c>
      <c r="J94" s="271"/>
      <c r="K94" s="282"/>
    </row>
    <row r="95" spans="2:11" ht="15" customHeight="1">
      <c r="B95" s="291"/>
      <c r="C95" s="271" t="s">
        <v>49</v>
      </c>
      <c r="D95" s="271"/>
      <c r="E95" s="271"/>
      <c r="F95" s="290" t="s">
        <v>1349</v>
      </c>
      <c r="G95" s="289"/>
      <c r="H95" s="271" t="s">
        <v>1386</v>
      </c>
      <c r="I95" s="271" t="s">
        <v>1383</v>
      </c>
      <c r="J95" s="271"/>
      <c r="K95" s="282"/>
    </row>
    <row r="96" spans="2:11" ht="15" customHeight="1">
      <c r="B96" s="294"/>
      <c r="C96" s="295"/>
      <c r="D96" s="295"/>
      <c r="E96" s="295"/>
      <c r="F96" s="295"/>
      <c r="G96" s="295"/>
      <c r="H96" s="295"/>
      <c r="I96" s="295"/>
      <c r="J96" s="295"/>
      <c r="K96" s="296"/>
    </row>
    <row r="97" spans="2:11" ht="18.75" customHeight="1">
      <c r="B97" s="297"/>
      <c r="C97" s="298"/>
      <c r="D97" s="298"/>
      <c r="E97" s="298"/>
      <c r="F97" s="298"/>
      <c r="G97" s="298"/>
      <c r="H97" s="298"/>
      <c r="I97" s="298"/>
      <c r="J97" s="298"/>
      <c r="K97" s="297"/>
    </row>
    <row r="98" spans="2:11" ht="18.75" customHeight="1">
      <c r="B98" s="277"/>
      <c r="C98" s="277"/>
      <c r="D98" s="277"/>
      <c r="E98" s="277"/>
      <c r="F98" s="277"/>
      <c r="G98" s="277"/>
      <c r="H98" s="277"/>
      <c r="I98" s="277"/>
      <c r="J98" s="277"/>
      <c r="K98" s="277"/>
    </row>
    <row r="99" spans="2:11" ht="7.5" customHeight="1">
      <c r="B99" s="278"/>
      <c r="C99" s="279"/>
      <c r="D99" s="279"/>
      <c r="E99" s="279"/>
      <c r="F99" s="279"/>
      <c r="G99" s="279"/>
      <c r="H99" s="279"/>
      <c r="I99" s="279"/>
      <c r="J99" s="279"/>
      <c r="K99" s="280"/>
    </row>
    <row r="100" spans="2:11" ht="45" customHeight="1">
      <c r="B100" s="281"/>
      <c r="C100" s="443" t="s">
        <v>1387</v>
      </c>
      <c r="D100" s="443"/>
      <c r="E100" s="443"/>
      <c r="F100" s="443"/>
      <c r="G100" s="443"/>
      <c r="H100" s="443"/>
      <c r="I100" s="443"/>
      <c r="J100" s="443"/>
      <c r="K100" s="282"/>
    </row>
    <row r="101" spans="2:11" ht="17.25" customHeight="1">
      <c r="B101" s="281"/>
      <c r="C101" s="283" t="s">
        <v>1343</v>
      </c>
      <c r="D101" s="283"/>
      <c r="E101" s="283"/>
      <c r="F101" s="283" t="s">
        <v>1344</v>
      </c>
      <c r="G101" s="284"/>
      <c r="H101" s="283" t="s">
        <v>126</v>
      </c>
      <c r="I101" s="283" t="s">
        <v>58</v>
      </c>
      <c r="J101" s="283" t="s">
        <v>1345</v>
      </c>
      <c r="K101" s="282"/>
    </row>
    <row r="102" spans="2:11" ht="17.25" customHeight="1">
      <c r="B102" s="281"/>
      <c r="C102" s="285" t="s">
        <v>1346</v>
      </c>
      <c r="D102" s="285"/>
      <c r="E102" s="285"/>
      <c r="F102" s="286" t="s">
        <v>1347</v>
      </c>
      <c r="G102" s="287"/>
      <c r="H102" s="285"/>
      <c r="I102" s="285"/>
      <c r="J102" s="285" t="s">
        <v>1348</v>
      </c>
      <c r="K102" s="282"/>
    </row>
    <row r="103" spans="2:11" ht="5.25" customHeight="1">
      <c r="B103" s="281"/>
      <c r="C103" s="283"/>
      <c r="D103" s="283"/>
      <c r="E103" s="283"/>
      <c r="F103" s="283"/>
      <c r="G103" s="299"/>
      <c r="H103" s="283"/>
      <c r="I103" s="283"/>
      <c r="J103" s="283"/>
      <c r="K103" s="282"/>
    </row>
    <row r="104" spans="2:11" ht="15" customHeight="1">
      <c r="B104" s="281"/>
      <c r="C104" s="271" t="s">
        <v>54</v>
      </c>
      <c r="D104" s="288"/>
      <c r="E104" s="288"/>
      <c r="F104" s="290" t="s">
        <v>1349</v>
      </c>
      <c r="G104" s="299"/>
      <c r="H104" s="271" t="s">
        <v>1388</v>
      </c>
      <c r="I104" s="271" t="s">
        <v>1351</v>
      </c>
      <c r="J104" s="271">
        <v>20</v>
      </c>
      <c r="K104" s="282"/>
    </row>
    <row r="105" spans="2:11" ht="15" customHeight="1">
      <c r="B105" s="281"/>
      <c r="C105" s="271" t="s">
        <v>1352</v>
      </c>
      <c r="D105" s="271"/>
      <c r="E105" s="271"/>
      <c r="F105" s="290" t="s">
        <v>1349</v>
      </c>
      <c r="G105" s="271"/>
      <c r="H105" s="271" t="s">
        <v>1388</v>
      </c>
      <c r="I105" s="271" t="s">
        <v>1351</v>
      </c>
      <c r="J105" s="271">
        <v>120</v>
      </c>
      <c r="K105" s="282"/>
    </row>
    <row r="106" spans="2:11" ht="15" customHeight="1">
      <c r="B106" s="291"/>
      <c r="C106" s="271" t="s">
        <v>1354</v>
      </c>
      <c r="D106" s="271"/>
      <c r="E106" s="271"/>
      <c r="F106" s="290" t="s">
        <v>1355</v>
      </c>
      <c r="G106" s="271"/>
      <c r="H106" s="271" t="s">
        <v>1388</v>
      </c>
      <c r="I106" s="271" t="s">
        <v>1351</v>
      </c>
      <c r="J106" s="271">
        <v>50</v>
      </c>
      <c r="K106" s="282"/>
    </row>
    <row r="107" spans="2:11" ht="15" customHeight="1">
      <c r="B107" s="291"/>
      <c r="C107" s="271" t="s">
        <v>1357</v>
      </c>
      <c r="D107" s="271"/>
      <c r="E107" s="271"/>
      <c r="F107" s="290" t="s">
        <v>1349</v>
      </c>
      <c r="G107" s="271"/>
      <c r="H107" s="271" t="s">
        <v>1388</v>
      </c>
      <c r="I107" s="271" t="s">
        <v>1359</v>
      </c>
      <c r="J107" s="271"/>
      <c r="K107" s="282"/>
    </row>
    <row r="108" spans="2:11" ht="15" customHeight="1">
      <c r="B108" s="291"/>
      <c r="C108" s="271" t="s">
        <v>1368</v>
      </c>
      <c r="D108" s="271"/>
      <c r="E108" s="271"/>
      <c r="F108" s="290" t="s">
        <v>1355</v>
      </c>
      <c r="G108" s="271"/>
      <c r="H108" s="271" t="s">
        <v>1388</v>
      </c>
      <c r="I108" s="271" t="s">
        <v>1351</v>
      </c>
      <c r="J108" s="271">
        <v>50</v>
      </c>
      <c r="K108" s="282"/>
    </row>
    <row r="109" spans="2:11" ht="15" customHeight="1">
      <c r="B109" s="291"/>
      <c r="C109" s="271" t="s">
        <v>1376</v>
      </c>
      <c r="D109" s="271"/>
      <c r="E109" s="271"/>
      <c r="F109" s="290" t="s">
        <v>1355</v>
      </c>
      <c r="G109" s="271"/>
      <c r="H109" s="271" t="s">
        <v>1388</v>
      </c>
      <c r="I109" s="271" t="s">
        <v>1351</v>
      </c>
      <c r="J109" s="271">
        <v>50</v>
      </c>
      <c r="K109" s="282"/>
    </row>
    <row r="110" spans="2:11" ht="15" customHeight="1">
      <c r="B110" s="291"/>
      <c r="C110" s="271" t="s">
        <v>1374</v>
      </c>
      <c r="D110" s="271"/>
      <c r="E110" s="271"/>
      <c r="F110" s="290" t="s">
        <v>1355</v>
      </c>
      <c r="G110" s="271"/>
      <c r="H110" s="271" t="s">
        <v>1388</v>
      </c>
      <c r="I110" s="271" t="s">
        <v>1351</v>
      </c>
      <c r="J110" s="271">
        <v>50</v>
      </c>
      <c r="K110" s="282"/>
    </row>
    <row r="111" spans="2:11" ht="15" customHeight="1">
      <c r="B111" s="291"/>
      <c r="C111" s="271" t="s">
        <v>54</v>
      </c>
      <c r="D111" s="271"/>
      <c r="E111" s="271"/>
      <c r="F111" s="290" t="s">
        <v>1349</v>
      </c>
      <c r="G111" s="271"/>
      <c r="H111" s="271" t="s">
        <v>1389</v>
      </c>
      <c r="I111" s="271" t="s">
        <v>1351</v>
      </c>
      <c r="J111" s="271">
        <v>20</v>
      </c>
      <c r="K111" s="282"/>
    </row>
    <row r="112" spans="2:11" ht="15" customHeight="1">
      <c r="B112" s="291"/>
      <c r="C112" s="271" t="s">
        <v>1390</v>
      </c>
      <c r="D112" s="271"/>
      <c r="E112" s="271"/>
      <c r="F112" s="290" t="s">
        <v>1349</v>
      </c>
      <c r="G112" s="271"/>
      <c r="H112" s="271" t="s">
        <v>1391</v>
      </c>
      <c r="I112" s="271" t="s">
        <v>1351</v>
      </c>
      <c r="J112" s="271">
        <v>120</v>
      </c>
      <c r="K112" s="282"/>
    </row>
    <row r="113" spans="2:11" ht="15" customHeight="1">
      <c r="B113" s="291"/>
      <c r="C113" s="271" t="s">
        <v>39</v>
      </c>
      <c r="D113" s="271"/>
      <c r="E113" s="271"/>
      <c r="F113" s="290" t="s">
        <v>1349</v>
      </c>
      <c r="G113" s="271"/>
      <c r="H113" s="271" t="s">
        <v>1392</v>
      </c>
      <c r="I113" s="271" t="s">
        <v>1383</v>
      </c>
      <c r="J113" s="271"/>
      <c r="K113" s="282"/>
    </row>
    <row r="114" spans="2:11" ht="15" customHeight="1">
      <c r="B114" s="291"/>
      <c r="C114" s="271" t="s">
        <v>49</v>
      </c>
      <c r="D114" s="271"/>
      <c r="E114" s="271"/>
      <c r="F114" s="290" t="s">
        <v>1349</v>
      </c>
      <c r="G114" s="271"/>
      <c r="H114" s="271" t="s">
        <v>1393</v>
      </c>
      <c r="I114" s="271" t="s">
        <v>1383</v>
      </c>
      <c r="J114" s="271"/>
      <c r="K114" s="282"/>
    </row>
    <row r="115" spans="2:11" ht="15" customHeight="1">
      <c r="B115" s="291"/>
      <c r="C115" s="271" t="s">
        <v>58</v>
      </c>
      <c r="D115" s="271"/>
      <c r="E115" s="271"/>
      <c r="F115" s="290" t="s">
        <v>1349</v>
      </c>
      <c r="G115" s="271"/>
      <c r="H115" s="271" t="s">
        <v>1394</v>
      </c>
      <c r="I115" s="271" t="s">
        <v>1395</v>
      </c>
      <c r="J115" s="271"/>
      <c r="K115" s="282"/>
    </row>
    <row r="116" spans="2:11" ht="15" customHeight="1">
      <c r="B116" s="294"/>
      <c r="C116" s="300"/>
      <c r="D116" s="300"/>
      <c r="E116" s="300"/>
      <c r="F116" s="300"/>
      <c r="G116" s="300"/>
      <c r="H116" s="300"/>
      <c r="I116" s="300"/>
      <c r="J116" s="300"/>
      <c r="K116" s="296"/>
    </row>
    <row r="117" spans="2:11" ht="18.75" customHeight="1">
      <c r="B117" s="301"/>
      <c r="C117" s="267"/>
      <c r="D117" s="267"/>
      <c r="E117" s="267"/>
      <c r="F117" s="302"/>
      <c r="G117" s="267"/>
      <c r="H117" s="267"/>
      <c r="I117" s="267"/>
      <c r="J117" s="267"/>
      <c r="K117" s="301"/>
    </row>
    <row r="118" spans="2:11" ht="18.75" customHeight="1"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</row>
    <row r="119" spans="2:11" ht="7.5" customHeight="1">
      <c r="B119" s="303"/>
      <c r="C119" s="304"/>
      <c r="D119" s="304"/>
      <c r="E119" s="304"/>
      <c r="F119" s="304"/>
      <c r="G119" s="304"/>
      <c r="H119" s="304"/>
      <c r="I119" s="304"/>
      <c r="J119" s="304"/>
      <c r="K119" s="305"/>
    </row>
    <row r="120" spans="2:11" ht="45" customHeight="1">
      <c r="B120" s="306"/>
      <c r="C120" s="439" t="s">
        <v>1396</v>
      </c>
      <c r="D120" s="439"/>
      <c r="E120" s="439"/>
      <c r="F120" s="439"/>
      <c r="G120" s="439"/>
      <c r="H120" s="439"/>
      <c r="I120" s="439"/>
      <c r="J120" s="439"/>
      <c r="K120" s="307"/>
    </row>
    <row r="121" spans="2:11" ht="17.25" customHeight="1">
      <c r="B121" s="308"/>
      <c r="C121" s="283" t="s">
        <v>1343</v>
      </c>
      <c r="D121" s="283"/>
      <c r="E121" s="283"/>
      <c r="F121" s="283" t="s">
        <v>1344</v>
      </c>
      <c r="G121" s="284"/>
      <c r="H121" s="283" t="s">
        <v>126</v>
      </c>
      <c r="I121" s="283" t="s">
        <v>58</v>
      </c>
      <c r="J121" s="283" t="s">
        <v>1345</v>
      </c>
      <c r="K121" s="309"/>
    </row>
    <row r="122" spans="2:11" ht="17.25" customHeight="1">
      <c r="B122" s="308"/>
      <c r="C122" s="285" t="s">
        <v>1346</v>
      </c>
      <c r="D122" s="285"/>
      <c r="E122" s="285"/>
      <c r="F122" s="286" t="s">
        <v>1347</v>
      </c>
      <c r="G122" s="287"/>
      <c r="H122" s="285"/>
      <c r="I122" s="285"/>
      <c r="J122" s="285" t="s">
        <v>1348</v>
      </c>
      <c r="K122" s="309"/>
    </row>
    <row r="123" spans="2:11" ht="5.25" customHeight="1">
      <c r="B123" s="310"/>
      <c r="C123" s="288"/>
      <c r="D123" s="288"/>
      <c r="E123" s="288"/>
      <c r="F123" s="288"/>
      <c r="G123" s="271"/>
      <c r="H123" s="288"/>
      <c r="I123" s="288"/>
      <c r="J123" s="288"/>
      <c r="K123" s="311"/>
    </row>
    <row r="124" spans="2:11" ht="15" customHeight="1">
      <c r="B124" s="310"/>
      <c r="C124" s="271" t="s">
        <v>1352</v>
      </c>
      <c r="D124" s="288"/>
      <c r="E124" s="288"/>
      <c r="F124" s="290" t="s">
        <v>1349</v>
      </c>
      <c r="G124" s="271"/>
      <c r="H124" s="271" t="s">
        <v>1388</v>
      </c>
      <c r="I124" s="271" t="s">
        <v>1351</v>
      </c>
      <c r="J124" s="271">
        <v>120</v>
      </c>
      <c r="K124" s="312"/>
    </row>
    <row r="125" spans="2:11" ht="15" customHeight="1">
      <c r="B125" s="310"/>
      <c r="C125" s="271" t="s">
        <v>1397</v>
      </c>
      <c r="D125" s="271"/>
      <c r="E125" s="271"/>
      <c r="F125" s="290" t="s">
        <v>1349</v>
      </c>
      <c r="G125" s="271"/>
      <c r="H125" s="271" t="s">
        <v>1398</v>
      </c>
      <c r="I125" s="271" t="s">
        <v>1351</v>
      </c>
      <c r="J125" s="271" t="s">
        <v>1399</v>
      </c>
      <c r="K125" s="312"/>
    </row>
    <row r="126" spans="2:11" ht="15" customHeight="1">
      <c r="B126" s="310"/>
      <c r="C126" s="271" t="s">
        <v>1298</v>
      </c>
      <c r="D126" s="271"/>
      <c r="E126" s="271"/>
      <c r="F126" s="290" t="s">
        <v>1349</v>
      </c>
      <c r="G126" s="271"/>
      <c r="H126" s="271" t="s">
        <v>1400</v>
      </c>
      <c r="I126" s="271" t="s">
        <v>1351</v>
      </c>
      <c r="J126" s="271" t="s">
        <v>1399</v>
      </c>
      <c r="K126" s="312"/>
    </row>
    <row r="127" spans="2:11" ht="15" customHeight="1">
      <c r="B127" s="310"/>
      <c r="C127" s="271" t="s">
        <v>1360</v>
      </c>
      <c r="D127" s="271"/>
      <c r="E127" s="271"/>
      <c r="F127" s="290" t="s">
        <v>1355</v>
      </c>
      <c r="G127" s="271"/>
      <c r="H127" s="271" t="s">
        <v>1361</v>
      </c>
      <c r="I127" s="271" t="s">
        <v>1351</v>
      </c>
      <c r="J127" s="271">
        <v>15</v>
      </c>
      <c r="K127" s="312"/>
    </row>
    <row r="128" spans="2:11" ht="15" customHeight="1">
      <c r="B128" s="310"/>
      <c r="C128" s="292" t="s">
        <v>1362</v>
      </c>
      <c r="D128" s="292"/>
      <c r="E128" s="292"/>
      <c r="F128" s="293" t="s">
        <v>1355</v>
      </c>
      <c r="G128" s="292"/>
      <c r="H128" s="292" t="s">
        <v>1363</v>
      </c>
      <c r="I128" s="292" t="s">
        <v>1351</v>
      </c>
      <c r="J128" s="292">
        <v>15</v>
      </c>
      <c r="K128" s="312"/>
    </row>
    <row r="129" spans="2:11" ht="15" customHeight="1">
      <c r="B129" s="310"/>
      <c r="C129" s="292" t="s">
        <v>1364</v>
      </c>
      <c r="D129" s="292"/>
      <c r="E129" s="292"/>
      <c r="F129" s="293" t="s">
        <v>1355</v>
      </c>
      <c r="G129" s="292"/>
      <c r="H129" s="292" t="s">
        <v>1365</v>
      </c>
      <c r="I129" s="292" t="s">
        <v>1351</v>
      </c>
      <c r="J129" s="292">
        <v>20</v>
      </c>
      <c r="K129" s="312"/>
    </row>
    <row r="130" spans="2:11" ht="15" customHeight="1">
      <c r="B130" s="310"/>
      <c r="C130" s="292" t="s">
        <v>1366</v>
      </c>
      <c r="D130" s="292"/>
      <c r="E130" s="292"/>
      <c r="F130" s="293" t="s">
        <v>1355</v>
      </c>
      <c r="G130" s="292"/>
      <c r="H130" s="292" t="s">
        <v>1367</v>
      </c>
      <c r="I130" s="292" t="s">
        <v>1351</v>
      </c>
      <c r="J130" s="292">
        <v>20</v>
      </c>
      <c r="K130" s="312"/>
    </row>
    <row r="131" spans="2:11" ht="15" customHeight="1">
      <c r="B131" s="310"/>
      <c r="C131" s="271" t="s">
        <v>1354</v>
      </c>
      <c r="D131" s="271"/>
      <c r="E131" s="271"/>
      <c r="F131" s="290" t="s">
        <v>1355</v>
      </c>
      <c r="G131" s="271"/>
      <c r="H131" s="271" t="s">
        <v>1388</v>
      </c>
      <c r="I131" s="271" t="s">
        <v>1351</v>
      </c>
      <c r="J131" s="271">
        <v>50</v>
      </c>
      <c r="K131" s="312"/>
    </row>
    <row r="132" spans="2:11" ht="15" customHeight="1">
      <c r="B132" s="310"/>
      <c r="C132" s="271" t="s">
        <v>1368</v>
      </c>
      <c r="D132" s="271"/>
      <c r="E132" s="271"/>
      <c r="F132" s="290" t="s">
        <v>1355</v>
      </c>
      <c r="G132" s="271"/>
      <c r="H132" s="271" t="s">
        <v>1388</v>
      </c>
      <c r="I132" s="271" t="s">
        <v>1351</v>
      </c>
      <c r="J132" s="271">
        <v>50</v>
      </c>
      <c r="K132" s="312"/>
    </row>
    <row r="133" spans="2:11" ht="15" customHeight="1">
      <c r="B133" s="310"/>
      <c r="C133" s="271" t="s">
        <v>1374</v>
      </c>
      <c r="D133" s="271"/>
      <c r="E133" s="271"/>
      <c r="F133" s="290" t="s">
        <v>1355</v>
      </c>
      <c r="G133" s="271"/>
      <c r="H133" s="271" t="s">
        <v>1388</v>
      </c>
      <c r="I133" s="271" t="s">
        <v>1351</v>
      </c>
      <c r="J133" s="271">
        <v>50</v>
      </c>
      <c r="K133" s="312"/>
    </row>
    <row r="134" spans="2:11" ht="15" customHeight="1">
      <c r="B134" s="310"/>
      <c r="C134" s="271" t="s">
        <v>1376</v>
      </c>
      <c r="D134" s="271"/>
      <c r="E134" s="271"/>
      <c r="F134" s="290" t="s">
        <v>1355</v>
      </c>
      <c r="G134" s="271"/>
      <c r="H134" s="271" t="s">
        <v>1388</v>
      </c>
      <c r="I134" s="271" t="s">
        <v>1351</v>
      </c>
      <c r="J134" s="271">
        <v>50</v>
      </c>
      <c r="K134" s="312"/>
    </row>
    <row r="135" spans="2:11" ht="15" customHeight="1">
      <c r="B135" s="310"/>
      <c r="C135" s="271" t="s">
        <v>131</v>
      </c>
      <c r="D135" s="271"/>
      <c r="E135" s="271"/>
      <c r="F135" s="290" t="s">
        <v>1355</v>
      </c>
      <c r="G135" s="271"/>
      <c r="H135" s="271" t="s">
        <v>1401</v>
      </c>
      <c r="I135" s="271" t="s">
        <v>1351</v>
      </c>
      <c r="J135" s="271">
        <v>255</v>
      </c>
      <c r="K135" s="312"/>
    </row>
    <row r="136" spans="2:11" ht="15" customHeight="1">
      <c r="B136" s="310"/>
      <c r="C136" s="271" t="s">
        <v>1378</v>
      </c>
      <c r="D136" s="271"/>
      <c r="E136" s="271"/>
      <c r="F136" s="290" t="s">
        <v>1349</v>
      </c>
      <c r="G136" s="271"/>
      <c r="H136" s="271" t="s">
        <v>1402</v>
      </c>
      <c r="I136" s="271" t="s">
        <v>1380</v>
      </c>
      <c r="J136" s="271"/>
      <c r="K136" s="312"/>
    </row>
    <row r="137" spans="2:11" ht="15" customHeight="1">
      <c r="B137" s="310"/>
      <c r="C137" s="271" t="s">
        <v>1381</v>
      </c>
      <c r="D137" s="271"/>
      <c r="E137" s="271"/>
      <c r="F137" s="290" t="s">
        <v>1349</v>
      </c>
      <c r="G137" s="271"/>
      <c r="H137" s="271" t="s">
        <v>1403</v>
      </c>
      <c r="I137" s="271" t="s">
        <v>1383</v>
      </c>
      <c r="J137" s="271"/>
      <c r="K137" s="312"/>
    </row>
    <row r="138" spans="2:11" ht="15" customHeight="1">
      <c r="B138" s="310"/>
      <c r="C138" s="271" t="s">
        <v>1384</v>
      </c>
      <c r="D138" s="271"/>
      <c r="E138" s="271"/>
      <c r="F138" s="290" t="s">
        <v>1349</v>
      </c>
      <c r="G138" s="271"/>
      <c r="H138" s="271" t="s">
        <v>1384</v>
      </c>
      <c r="I138" s="271" t="s">
        <v>1383</v>
      </c>
      <c r="J138" s="271"/>
      <c r="K138" s="312"/>
    </row>
    <row r="139" spans="2:11" ht="15" customHeight="1">
      <c r="B139" s="310"/>
      <c r="C139" s="271" t="s">
        <v>39</v>
      </c>
      <c r="D139" s="271"/>
      <c r="E139" s="271"/>
      <c r="F139" s="290" t="s">
        <v>1349</v>
      </c>
      <c r="G139" s="271"/>
      <c r="H139" s="271" t="s">
        <v>1404</v>
      </c>
      <c r="I139" s="271" t="s">
        <v>1383</v>
      </c>
      <c r="J139" s="271"/>
      <c r="K139" s="312"/>
    </row>
    <row r="140" spans="2:11" ht="15" customHeight="1">
      <c r="B140" s="310"/>
      <c r="C140" s="271" t="s">
        <v>1405</v>
      </c>
      <c r="D140" s="271"/>
      <c r="E140" s="271"/>
      <c r="F140" s="290" t="s">
        <v>1349</v>
      </c>
      <c r="G140" s="271"/>
      <c r="H140" s="271" t="s">
        <v>1406</v>
      </c>
      <c r="I140" s="271" t="s">
        <v>1383</v>
      </c>
      <c r="J140" s="271"/>
      <c r="K140" s="312"/>
    </row>
    <row r="141" spans="2:11" ht="15" customHeight="1">
      <c r="B141" s="313"/>
      <c r="C141" s="314"/>
      <c r="D141" s="314"/>
      <c r="E141" s="314"/>
      <c r="F141" s="314"/>
      <c r="G141" s="314"/>
      <c r="H141" s="314"/>
      <c r="I141" s="314"/>
      <c r="J141" s="314"/>
      <c r="K141" s="315"/>
    </row>
    <row r="142" spans="2:11" ht="18.75" customHeight="1">
      <c r="B142" s="267"/>
      <c r="C142" s="267"/>
      <c r="D142" s="267"/>
      <c r="E142" s="267"/>
      <c r="F142" s="302"/>
      <c r="G142" s="267"/>
      <c r="H142" s="267"/>
      <c r="I142" s="267"/>
      <c r="J142" s="267"/>
      <c r="K142" s="267"/>
    </row>
    <row r="143" spans="2:11" ht="18.75" customHeight="1"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</row>
    <row r="144" spans="2:11" ht="7.5" customHeight="1">
      <c r="B144" s="278"/>
      <c r="C144" s="279"/>
      <c r="D144" s="279"/>
      <c r="E144" s="279"/>
      <c r="F144" s="279"/>
      <c r="G144" s="279"/>
      <c r="H144" s="279"/>
      <c r="I144" s="279"/>
      <c r="J144" s="279"/>
      <c r="K144" s="280"/>
    </row>
    <row r="145" spans="2:11" ht="45" customHeight="1">
      <c r="B145" s="281"/>
      <c r="C145" s="443" t="s">
        <v>1407</v>
      </c>
      <c r="D145" s="443"/>
      <c r="E145" s="443"/>
      <c r="F145" s="443"/>
      <c r="G145" s="443"/>
      <c r="H145" s="443"/>
      <c r="I145" s="443"/>
      <c r="J145" s="443"/>
      <c r="K145" s="282"/>
    </row>
    <row r="146" spans="2:11" ht="17.25" customHeight="1">
      <c r="B146" s="281"/>
      <c r="C146" s="283" t="s">
        <v>1343</v>
      </c>
      <c r="D146" s="283"/>
      <c r="E146" s="283"/>
      <c r="F146" s="283" t="s">
        <v>1344</v>
      </c>
      <c r="G146" s="284"/>
      <c r="H146" s="283" t="s">
        <v>126</v>
      </c>
      <c r="I146" s="283" t="s">
        <v>58</v>
      </c>
      <c r="J146" s="283" t="s">
        <v>1345</v>
      </c>
      <c r="K146" s="282"/>
    </row>
    <row r="147" spans="2:11" ht="17.25" customHeight="1">
      <c r="B147" s="281"/>
      <c r="C147" s="285" t="s">
        <v>1346</v>
      </c>
      <c r="D147" s="285"/>
      <c r="E147" s="285"/>
      <c r="F147" s="286" t="s">
        <v>1347</v>
      </c>
      <c r="G147" s="287"/>
      <c r="H147" s="285"/>
      <c r="I147" s="285"/>
      <c r="J147" s="285" t="s">
        <v>1348</v>
      </c>
      <c r="K147" s="282"/>
    </row>
    <row r="148" spans="2:11" ht="5.25" customHeight="1">
      <c r="B148" s="291"/>
      <c r="C148" s="288"/>
      <c r="D148" s="288"/>
      <c r="E148" s="288"/>
      <c r="F148" s="288"/>
      <c r="G148" s="289"/>
      <c r="H148" s="288"/>
      <c r="I148" s="288"/>
      <c r="J148" s="288"/>
      <c r="K148" s="312"/>
    </row>
    <row r="149" spans="2:11" ht="15" customHeight="1">
      <c r="B149" s="291"/>
      <c r="C149" s="316" t="s">
        <v>1352</v>
      </c>
      <c r="D149" s="271"/>
      <c r="E149" s="271"/>
      <c r="F149" s="317" t="s">
        <v>1349</v>
      </c>
      <c r="G149" s="271"/>
      <c r="H149" s="316" t="s">
        <v>1388</v>
      </c>
      <c r="I149" s="316" t="s">
        <v>1351</v>
      </c>
      <c r="J149" s="316">
        <v>120</v>
      </c>
      <c r="K149" s="312"/>
    </row>
    <row r="150" spans="2:11" ht="15" customHeight="1">
      <c r="B150" s="291"/>
      <c r="C150" s="316" t="s">
        <v>1397</v>
      </c>
      <c r="D150" s="271"/>
      <c r="E150" s="271"/>
      <c r="F150" s="317" t="s">
        <v>1349</v>
      </c>
      <c r="G150" s="271"/>
      <c r="H150" s="316" t="s">
        <v>1408</v>
      </c>
      <c r="I150" s="316" t="s">
        <v>1351</v>
      </c>
      <c r="J150" s="316" t="s">
        <v>1399</v>
      </c>
      <c r="K150" s="312"/>
    </row>
    <row r="151" spans="2:11" ht="15" customHeight="1">
      <c r="B151" s="291"/>
      <c r="C151" s="316" t="s">
        <v>1298</v>
      </c>
      <c r="D151" s="271"/>
      <c r="E151" s="271"/>
      <c r="F151" s="317" t="s">
        <v>1349</v>
      </c>
      <c r="G151" s="271"/>
      <c r="H151" s="316" t="s">
        <v>1409</v>
      </c>
      <c r="I151" s="316" t="s">
        <v>1351</v>
      </c>
      <c r="J151" s="316" t="s">
        <v>1399</v>
      </c>
      <c r="K151" s="312"/>
    </row>
    <row r="152" spans="2:11" ht="15" customHeight="1">
      <c r="B152" s="291"/>
      <c r="C152" s="316" t="s">
        <v>1354</v>
      </c>
      <c r="D152" s="271"/>
      <c r="E152" s="271"/>
      <c r="F152" s="317" t="s">
        <v>1355</v>
      </c>
      <c r="G152" s="271"/>
      <c r="H152" s="316" t="s">
        <v>1388</v>
      </c>
      <c r="I152" s="316" t="s">
        <v>1351</v>
      </c>
      <c r="J152" s="316">
        <v>50</v>
      </c>
      <c r="K152" s="312"/>
    </row>
    <row r="153" spans="2:11" ht="15" customHeight="1">
      <c r="B153" s="291"/>
      <c r="C153" s="316" t="s">
        <v>1357</v>
      </c>
      <c r="D153" s="271"/>
      <c r="E153" s="271"/>
      <c r="F153" s="317" t="s">
        <v>1349</v>
      </c>
      <c r="G153" s="271"/>
      <c r="H153" s="316" t="s">
        <v>1388</v>
      </c>
      <c r="I153" s="316" t="s">
        <v>1359</v>
      </c>
      <c r="J153" s="316"/>
      <c r="K153" s="312"/>
    </row>
    <row r="154" spans="2:11" ht="15" customHeight="1">
      <c r="B154" s="291"/>
      <c r="C154" s="316" t="s">
        <v>1368</v>
      </c>
      <c r="D154" s="271"/>
      <c r="E154" s="271"/>
      <c r="F154" s="317" t="s">
        <v>1355</v>
      </c>
      <c r="G154" s="271"/>
      <c r="H154" s="316" t="s">
        <v>1388</v>
      </c>
      <c r="I154" s="316" t="s">
        <v>1351</v>
      </c>
      <c r="J154" s="316">
        <v>50</v>
      </c>
      <c r="K154" s="312"/>
    </row>
    <row r="155" spans="2:11" ht="15" customHeight="1">
      <c r="B155" s="291"/>
      <c r="C155" s="316" t="s">
        <v>1376</v>
      </c>
      <c r="D155" s="271"/>
      <c r="E155" s="271"/>
      <c r="F155" s="317" t="s">
        <v>1355</v>
      </c>
      <c r="G155" s="271"/>
      <c r="H155" s="316" t="s">
        <v>1388</v>
      </c>
      <c r="I155" s="316" t="s">
        <v>1351</v>
      </c>
      <c r="J155" s="316">
        <v>50</v>
      </c>
      <c r="K155" s="312"/>
    </row>
    <row r="156" spans="2:11" ht="15" customHeight="1">
      <c r="B156" s="291"/>
      <c r="C156" s="316" t="s">
        <v>1374</v>
      </c>
      <c r="D156" s="271"/>
      <c r="E156" s="271"/>
      <c r="F156" s="317" t="s">
        <v>1355</v>
      </c>
      <c r="G156" s="271"/>
      <c r="H156" s="316" t="s">
        <v>1388</v>
      </c>
      <c r="I156" s="316" t="s">
        <v>1351</v>
      </c>
      <c r="J156" s="316">
        <v>50</v>
      </c>
      <c r="K156" s="312"/>
    </row>
    <row r="157" spans="2:11" ht="15" customHeight="1">
      <c r="B157" s="291"/>
      <c r="C157" s="316" t="s">
        <v>93</v>
      </c>
      <c r="D157" s="271"/>
      <c r="E157" s="271"/>
      <c r="F157" s="317" t="s">
        <v>1349</v>
      </c>
      <c r="G157" s="271"/>
      <c r="H157" s="316" t="s">
        <v>1410</v>
      </c>
      <c r="I157" s="316" t="s">
        <v>1351</v>
      </c>
      <c r="J157" s="316" t="s">
        <v>1411</v>
      </c>
      <c r="K157" s="312"/>
    </row>
    <row r="158" spans="2:11" ht="15" customHeight="1">
      <c r="B158" s="291"/>
      <c r="C158" s="316" t="s">
        <v>1412</v>
      </c>
      <c r="D158" s="271"/>
      <c r="E158" s="271"/>
      <c r="F158" s="317" t="s">
        <v>1349</v>
      </c>
      <c r="G158" s="271"/>
      <c r="H158" s="316" t="s">
        <v>1413</v>
      </c>
      <c r="I158" s="316" t="s">
        <v>1383</v>
      </c>
      <c r="J158" s="316"/>
      <c r="K158" s="312"/>
    </row>
    <row r="159" spans="2:11" ht="15" customHeight="1">
      <c r="B159" s="318"/>
      <c r="C159" s="300"/>
      <c r="D159" s="300"/>
      <c r="E159" s="300"/>
      <c r="F159" s="300"/>
      <c r="G159" s="300"/>
      <c r="H159" s="300"/>
      <c r="I159" s="300"/>
      <c r="J159" s="300"/>
      <c r="K159" s="319"/>
    </row>
    <row r="160" spans="2:11" ht="18.75" customHeight="1">
      <c r="B160" s="267"/>
      <c r="C160" s="271"/>
      <c r="D160" s="271"/>
      <c r="E160" s="271"/>
      <c r="F160" s="290"/>
      <c r="G160" s="271"/>
      <c r="H160" s="271"/>
      <c r="I160" s="271"/>
      <c r="J160" s="271"/>
      <c r="K160" s="267"/>
    </row>
    <row r="161" spans="2:11" ht="18.75" customHeight="1"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</row>
    <row r="162" spans="2:11" ht="7.5" customHeight="1">
      <c r="B162" s="259"/>
      <c r="C162" s="260"/>
      <c r="D162" s="260"/>
      <c r="E162" s="260"/>
      <c r="F162" s="260"/>
      <c r="G162" s="260"/>
      <c r="H162" s="260"/>
      <c r="I162" s="260"/>
      <c r="J162" s="260"/>
      <c r="K162" s="261"/>
    </row>
    <row r="163" spans="2:11" ht="45" customHeight="1">
      <c r="B163" s="262"/>
      <c r="C163" s="439" t="s">
        <v>1414</v>
      </c>
      <c r="D163" s="439"/>
      <c r="E163" s="439"/>
      <c r="F163" s="439"/>
      <c r="G163" s="439"/>
      <c r="H163" s="439"/>
      <c r="I163" s="439"/>
      <c r="J163" s="439"/>
      <c r="K163" s="263"/>
    </row>
    <row r="164" spans="2:11" ht="17.25" customHeight="1">
      <c r="B164" s="262"/>
      <c r="C164" s="283" t="s">
        <v>1343</v>
      </c>
      <c r="D164" s="283"/>
      <c r="E164" s="283"/>
      <c r="F164" s="283" t="s">
        <v>1344</v>
      </c>
      <c r="G164" s="320"/>
      <c r="H164" s="321" t="s">
        <v>126</v>
      </c>
      <c r="I164" s="321" t="s">
        <v>58</v>
      </c>
      <c r="J164" s="283" t="s">
        <v>1345</v>
      </c>
      <c r="K164" s="263"/>
    </row>
    <row r="165" spans="2:11" ht="17.25" customHeight="1">
      <c r="B165" s="264"/>
      <c r="C165" s="285" t="s">
        <v>1346</v>
      </c>
      <c r="D165" s="285"/>
      <c r="E165" s="285"/>
      <c r="F165" s="286" t="s">
        <v>1347</v>
      </c>
      <c r="G165" s="322"/>
      <c r="H165" s="323"/>
      <c r="I165" s="323"/>
      <c r="J165" s="285" t="s">
        <v>1348</v>
      </c>
      <c r="K165" s="265"/>
    </row>
    <row r="166" spans="2:11" ht="5.25" customHeight="1">
      <c r="B166" s="291"/>
      <c r="C166" s="288"/>
      <c r="D166" s="288"/>
      <c r="E166" s="288"/>
      <c r="F166" s="288"/>
      <c r="G166" s="289"/>
      <c r="H166" s="288"/>
      <c r="I166" s="288"/>
      <c r="J166" s="288"/>
      <c r="K166" s="312"/>
    </row>
    <row r="167" spans="2:11" ht="15" customHeight="1">
      <c r="B167" s="291"/>
      <c r="C167" s="271" t="s">
        <v>1352</v>
      </c>
      <c r="D167" s="271"/>
      <c r="E167" s="271"/>
      <c r="F167" s="290" t="s">
        <v>1349</v>
      </c>
      <c r="G167" s="271"/>
      <c r="H167" s="271" t="s">
        <v>1388</v>
      </c>
      <c r="I167" s="271" t="s">
        <v>1351</v>
      </c>
      <c r="J167" s="271">
        <v>120</v>
      </c>
      <c r="K167" s="312"/>
    </row>
    <row r="168" spans="2:11" ht="15" customHeight="1">
      <c r="B168" s="291"/>
      <c r="C168" s="271" t="s">
        <v>1397</v>
      </c>
      <c r="D168" s="271"/>
      <c r="E168" s="271"/>
      <c r="F168" s="290" t="s">
        <v>1349</v>
      </c>
      <c r="G168" s="271"/>
      <c r="H168" s="271" t="s">
        <v>1398</v>
      </c>
      <c r="I168" s="271" t="s">
        <v>1351</v>
      </c>
      <c r="J168" s="271" t="s">
        <v>1399</v>
      </c>
      <c r="K168" s="312"/>
    </row>
    <row r="169" spans="2:11" ht="15" customHeight="1">
      <c r="B169" s="291"/>
      <c r="C169" s="271" t="s">
        <v>1298</v>
      </c>
      <c r="D169" s="271"/>
      <c r="E169" s="271"/>
      <c r="F169" s="290" t="s">
        <v>1349</v>
      </c>
      <c r="G169" s="271"/>
      <c r="H169" s="271" t="s">
        <v>1415</v>
      </c>
      <c r="I169" s="271" t="s">
        <v>1351</v>
      </c>
      <c r="J169" s="271" t="s">
        <v>1399</v>
      </c>
      <c r="K169" s="312"/>
    </row>
    <row r="170" spans="2:11" ht="15" customHeight="1">
      <c r="B170" s="291"/>
      <c r="C170" s="271" t="s">
        <v>1354</v>
      </c>
      <c r="D170" s="271"/>
      <c r="E170" s="271"/>
      <c r="F170" s="290" t="s">
        <v>1355</v>
      </c>
      <c r="G170" s="271"/>
      <c r="H170" s="271" t="s">
        <v>1415</v>
      </c>
      <c r="I170" s="271" t="s">
        <v>1351</v>
      </c>
      <c r="J170" s="271">
        <v>50</v>
      </c>
      <c r="K170" s="312"/>
    </row>
    <row r="171" spans="2:11" ht="15" customHeight="1">
      <c r="B171" s="291"/>
      <c r="C171" s="271" t="s">
        <v>1357</v>
      </c>
      <c r="D171" s="271"/>
      <c r="E171" s="271"/>
      <c r="F171" s="290" t="s">
        <v>1349</v>
      </c>
      <c r="G171" s="271"/>
      <c r="H171" s="271" t="s">
        <v>1415</v>
      </c>
      <c r="I171" s="271" t="s">
        <v>1359</v>
      </c>
      <c r="J171" s="271"/>
      <c r="K171" s="312"/>
    </row>
    <row r="172" spans="2:11" ht="15" customHeight="1">
      <c r="B172" s="291"/>
      <c r="C172" s="271" t="s">
        <v>1368</v>
      </c>
      <c r="D172" s="271"/>
      <c r="E172" s="271"/>
      <c r="F172" s="290" t="s">
        <v>1355</v>
      </c>
      <c r="G172" s="271"/>
      <c r="H172" s="271" t="s">
        <v>1415</v>
      </c>
      <c r="I172" s="271" t="s">
        <v>1351</v>
      </c>
      <c r="J172" s="271">
        <v>50</v>
      </c>
      <c r="K172" s="312"/>
    </row>
    <row r="173" spans="2:11" ht="15" customHeight="1">
      <c r="B173" s="291"/>
      <c r="C173" s="271" t="s">
        <v>1376</v>
      </c>
      <c r="D173" s="271"/>
      <c r="E173" s="271"/>
      <c r="F173" s="290" t="s">
        <v>1355</v>
      </c>
      <c r="G173" s="271"/>
      <c r="H173" s="271" t="s">
        <v>1415</v>
      </c>
      <c r="I173" s="271" t="s">
        <v>1351</v>
      </c>
      <c r="J173" s="271">
        <v>50</v>
      </c>
      <c r="K173" s="312"/>
    </row>
    <row r="174" spans="2:11" ht="15" customHeight="1">
      <c r="B174" s="291"/>
      <c r="C174" s="271" t="s">
        <v>1374</v>
      </c>
      <c r="D174" s="271"/>
      <c r="E174" s="271"/>
      <c r="F174" s="290" t="s">
        <v>1355</v>
      </c>
      <c r="G174" s="271"/>
      <c r="H174" s="271" t="s">
        <v>1415</v>
      </c>
      <c r="I174" s="271" t="s">
        <v>1351</v>
      </c>
      <c r="J174" s="271">
        <v>50</v>
      </c>
      <c r="K174" s="312"/>
    </row>
    <row r="175" spans="2:11" ht="15" customHeight="1">
      <c r="B175" s="291"/>
      <c r="C175" s="271" t="s">
        <v>125</v>
      </c>
      <c r="D175" s="271"/>
      <c r="E175" s="271"/>
      <c r="F175" s="290" t="s">
        <v>1349</v>
      </c>
      <c r="G175" s="271"/>
      <c r="H175" s="271" t="s">
        <v>1416</v>
      </c>
      <c r="I175" s="271" t="s">
        <v>1417</v>
      </c>
      <c r="J175" s="271"/>
      <c r="K175" s="312"/>
    </row>
    <row r="176" spans="2:11" ht="15" customHeight="1">
      <c r="B176" s="291"/>
      <c r="C176" s="271" t="s">
        <v>58</v>
      </c>
      <c r="D176" s="271"/>
      <c r="E176" s="271"/>
      <c r="F176" s="290" t="s">
        <v>1349</v>
      </c>
      <c r="G176" s="271"/>
      <c r="H176" s="271" t="s">
        <v>1418</v>
      </c>
      <c r="I176" s="271" t="s">
        <v>1419</v>
      </c>
      <c r="J176" s="271">
        <v>1</v>
      </c>
      <c r="K176" s="312"/>
    </row>
    <row r="177" spans="2:11" ht="15" customHeight="1">
      <c r="B177" s="291"/>
      <c r="C177" s="271" t="s">
        <v>54</v>
      </c>
      <c r="D177" s="271"/>
      <c r="E177" s="271"/>
      <c r="F177" s="290" t="s">
        <v>1349</v>
      </c>
      <c r="G177" s="271"/>
      <c r="H177" s="271" t="s">
        <v>1420</v>
      </c>
      <c r="I177" s="271" t="s">
        <v>1351</v>
      </c>
      <c r="J177" s="271">
        <v>20</v>
      </c>
      <c r="K177" s="312"/>
    </row>
    <row r="178" spans="2:11" ht="15" customHeight="1">
      <c r="B178" s="291"/>
      <c r="C178" s="271" t="s">
        <v>126</v>
      </c>
      <c r="D178" s="271"/>
      <c r="E178" s="271"/>
      <c r="F178" s="290" t="s">
        <v>1349</v>
      </c>
      <c r="G178" s="271"/>
      <c r="H178" s="271" t="s">
        <v>1421</v>
      </c>
      <c r="I178" s="271" t="s">
        <v>1351</v>
      </c>
      <c r="J178" s="271">
        <v>255</v>
      </c>
      <c r="K178" s="312"/>
    </row>
    <row r="179" spans="2:11" ht="15" customHeight="1">
      <c r="B179" s="291"/>
      <c r="C179" s="271" t="s">
        <v>127</v>
      </c>
      <c r="D179" s="271"/>
      <c r="E179" s="271"/>
      <c r="F179" s="290" t="s">
        <v>1349</v>
      </c>
      <c r="G179" s="271"/>
      <c r="H179" s="271" t="s">
        <v>1314</v>
      </c>
      <c r="I179" s="271" t="s">
        <v>1351</v>
      </c>
      <c r="J179" s="271">
        <v>10</v>
      </c>
      <c r="K179" s="312"/>
    </row>
    <row r="180" spans="2:11" ht="15" customHeight="1">
      <c r="B180" s="291"/>
      <c r="C180" s="271" t="s">
        <v>128</v>
      </c>
      <c r="D180" s="271"/>
      <c r="E180" s="271"/>
      <c r="F180" s="290" t="s">
        <v>1349</v>
      </c>
      <c r="G180" s="271"/>
      <c r="H180" s="271" t="s">
        <v>1422</v>
      </c>
      <c r="I180" s="271" t="s">
        <v>1383</v>
      </c>
      <c r="J180" s="271"/>
      <c r="K180" s="312"/>
    </row>
    <row r="181" spans="2:11" ht="15" customHeight="1">
      <c r="B181" s="291"/>
      <c r="C181" s="271" t="s">
        <v>1423</v>
      </c>
      <c r="D181" s="271"/>
      <c r="E181" s="271"/>
      <c r="F181" s="290" t="s">
        <v>1349</v>
      </c>
      <c r="G181" s="271"/>
      <c r="H181" s="271" t="s">
        <v>1424</v>
      </c>
      <c r="I181" s="271" t="s">
        <v>1383</v>
      </c>
      <c r="J181" s="271"/>
      <c r="K181" s="312"/>
    </row>
    <row r="182" spans="2:11" ht="15" customHeight="1">
      <c r="B182" s="291"/>
      <c r="C182" s="271" t="s">
        <v>1412</v>
      </c>
      <c r="D182" s="271"/>
      <c r="E182" s="271"/>
      <c r="F182" s="290" t="s">
        <v>1349</v>
      </c>
      <c r="G182" s="271"/>
      <c r="H182" s="271" t="s">
        <v>1425</v>
      </c>
      <c r="I182" s="271" t="s">
        <v>1383</v>
      </c>
      <c r="J182" s="271"/>
      <c r="K182" s="312"/>
    </row>
    <row r="183" spans="2:11" ht="15" customHeight="1">
      <c r="B183" s="291"/>
      <c r="C183" s="271" t="s">
        <v>130</v>
      </c>
      <c r="D183" s="271"/>
      <c r="E183" s="271"/>
      <c r="F183" s="290" t="s">
        <v>1355</v>
      </c>
      <c r="G183" s="271"/>
      <c r="H183" s="271" t="s">
        <v>1426</v>
      </c>
      <c r="I183" s="271" t="s">
        <v>1351</v>
      </c>
      <c r="J183" s="271">
        <v>50</v>
      </c>
      <c r="K183" s="312"/>
    </row>
    <row r="184" spans="2:11" ht="15" customHeight="1">
      <c r="B184" s="291"/>
      <c r="C184" s="271" t="s">
        <v>1427</v>
      </c>
      <c r="D184" s="271"/>
      <c r="E184" s="271"/>
      <c r="F184" s="290" t="s">
        <v>1355</v>
      </c>
      <c r="G184" s="271"/>
      <c r="H184" s="271" t="s">
        <v>1428</v>
      </c>
      <c r="I184" s="271" t="s">
        <v>1429</v>
      </c>
      <c r="J184" s="271"/>
      <c r="K184" s="312"/>
    </row>
    <row r="185" spans="2:11" ht="15" customHeight="1">
      <c r="B185" s="291"/>
      <c r="C185" s="271" t="s">
        <v>1430</v>
      </c>
      <c r="D185" s="271"/>
      <c r="E185" s="271"/>
      <c r="F185" s="290" t="s">
        <v>1355</v>
      </c>
      <c r="G185" s="271"/>
      <c r="H185" s="271" t="s">
        <v>1431</v>
      </c>
      <c r="I185" s="271" t="s">
        <v>1429</v>
      </c>
      <c r="J185" s="271"/>
      <c r="K185" s="312"/>
    </row>
    <row r="186" spans="2:11" ht="15" customHeight="1">
      <c r="B186" s="291"/>
      <c r="C186" s="271" t="s">
        <v>1432</v>
      </c>
      <c r="D186" s="271"/>
      <c r="E186" s="271"/>
      <c r="F186" s="290" t="s">
        <v>1355</v>
      </c>
      <c r="G186" s="271"/>
      <c r="H186" s="271" t="s">
        <v>1433</v>
      </c>
      <c r="I186" s="271" t="s">
        <v>1429</v>
      </c>
      <c r="J186" s="271"/>
      <c r="K186" s="312"/>
    </row>
    <row r="187" spans="2:11" ht="15" customHeight="1">
      <c r="B187" s="291"/>
      <c r="C187" s="324" t="s">
        <v>1434</v>
      </c>
      <c r="D187" s="271"/>
      <c r="E187" s="271"/>
      <c r="F187" s="290" t="s">
        <v>1355</v>
      </c>
      <c r="G187" s="271"/>
      <c r="H187" s="271" t="s">
        <v>1435</v>
      </c>
      <c r="I187" s="271" t="s">
        <v>1436</v>
      </c>
      <c r="J187" s="325" t="s">
        <v>1437</v>
      </c>
      <c r="K187" s="312"/>
    </row>
    <row r="188" spans="2:11" ht="15" customHeight="1">
      <c r="B188" s="291"/>
      <c r="C188" s="276" t="s">
        <v>43</v>
      </c>
      <c r="D188" s="271"/>
      <c r="E188" s="271"/>
      <c r="F188" s="290" t="s">
        <v>1349</v>
      </c>
      <c r="G188" s="271"/>
      <c r="H188" s="267" t="s">
        <v>1438</v>
      </c>
      <c r="I188" s="271" t="s">
        <v>1439</v>
      </c>
      <c r="J188" s="271"/>
      <c r="K188" s="312"/>
    </row>
    <row r="189" spans="2:11" ht="15" customHeight="1">
      <c r="B189" s="291"/>
      <c r="C189" s="276" t="s">
        <v>1440</v>
      </c>
      <c r="D189" s="271"/>
      <c r="E189" s="271"/>
      <c r="F189" s="290" t="s">
        <v>1349</v>
      </c>
      <c r="G189" s="271"/>
      <c r="H189" s="271" t="s">
        <v>1441</v>
      </c>
      <c r="I189" s="271" t="s">
        <v>1383</v>
      </c>
      <c r="J189" s="271"/>
      <c r="K189" s="312"/>
    </row>
    <row r="190" spans="2:11" ht="15" customHeight="1">
      <c r="B190" s="291"/>
      <c r="C190" s="276" t="s">
        <v>1442</v>
      </c>
      <c r="D190" s="271"/>
      <c r="E190" s="271"/>
      <c r="F190" s="290" t="s">
        <v>1349</v>
      </c>
      <c r="G190" s="271"/>
      <c r="H190" s="271" t="s">
        <v>1443</v>
      </c>
      <c r="I190" s="271" t="s">
        <v>1383</v>
      </c>
      <c r="J190" s="271"/>
      <c r="K190" s="312"/>
    </row>
    <row r="191" spans="2:11" ht="15" customHeight="1">
      <c r="B191" s="291"/>
      <c r="C191" s="276" t="s">
        <v>1444</v>
      </c>
      <c r="D191" s="271"/>
      <c r="E191" s="271"/>
      <c r="F191" s="290" t="s">
        <v>1355</v>
      </c>
      <c r="G191" s="271"/>
      <c r="H191" s="271" t="s">
        <v>1445</v>
      </c>
      <c r="I191" s="271" t="s">
        <v>1383</v>
      </c>
      <c r="J191" s="271"/>
      <c r="K191" s="312"/>
    </row>
    <row r="192" spans="2:11" ht="15" customHeight="1">
      <c r="B192" s="318"/>
      <c r="C192" s="326"/>
      <c r="D192" s="300"/>
      <c r="E192" s="300"/>
      <c r="F192" s="300"/>
      <c r="G192" s="300"/>
      <c r="H192" s="300"/>
      <c r="I192" s="300"/>
      <c r="J192" s="300"/>
      <c r="K192" s="319"/>
    </row>
    <row r="193" spans="2:11" ht="18.75" customHeight="1">
      <c r="B193" s="267"/>
      <c r="C193" s="271"/>
      <c r="D193" s="271"/>
      <c r="E193" s="271"/>
      <c r="F193" s="290"/>
      <c r="G193" s="271"/>
      <c r="H193" s="271"/>
      <c r="I193" s="271"/>
      <c r="J193" s="271"/>
      <c r="K193" s="267"/>
    </row>
    <row r="194" spans="2:11" ht="18.75" customHeight="1">
      <c r="B194" s="267"/>
      <c r="C194" s="271"/>
      <c r="D194" s="271"/>
      <c r="E194" s="271"/>
      <c r="F194" s="290"/>
      <c r="G194" s="271"/>
      <c r="H194" s="271"/>
      <c r="I194" s="271"/>
      <c r="J194" s="271"/>
      <c r="K194" s="267"/>
    </row>
    <row r="195" spans="2:11" ht="18.75" customHeight="1"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</row>
    <row r="196" spans="2:11">
      <c r="B196" s="259"/>
      <c r="C196" s="260"/>
      <c r="D196" s="260"/>
      <c r="E196" s="260"/>
      <c r="F196" s="260"/>
      <c r="G196" s="260"/>
      <c r="H196" s="260"/>
      <c r="I196" s="260"/>
      <c r="J196" s="260"/>
      <c r="K196" s="261"/>
    </row>
    <row r="197" spans="2:11" ht="21">
      <c r="B197" s="262"/>
      <c r="C197" s="439" t="s">
        <v>1446</v>
      </c>
      <c r="D197" s="439"/>
      <c r="E197" s="439"/>
      <c r="F197" s="439"/>
      <c r="G197" s="439"/>
      <c r="H197" s="439"/>
      <c r="I197" s="439"/>
      <c r="J197" s="439"/>
      <c r="K197" s="263"/>
    </row>
    <row r="198" spans="2:11" ht="25.5" customHeight="1">
      <c r="B198" s="262"/>
      <c r="C198" s="327" t="s">
        <v>1447</v>
      </c>
      <c r="D198" s="327"/>
      <c r="E198" s="327"/>
      <c r="F198" s="327" t="s">
        <v>1448</v>
      </c>
      <c r="G198" s="328"/>
      <c r="H198" s="444" t="s">
        <v>1449</v>
      </c>
      <c r="I198" s="444"/>
      <c r="J198" s="444"/>
      <c r="K198" s="263"/>
    </row>
    <row r="199" spans="2:11" ht="5.25" customHeight="1">
      <c r="B199" s="291"/>
      <c r="C199" s="288"/>
      <c r="D199" s="288"/>
      <c r="E199" s="288"/>
      <c r="F199" s="288"/>
      <c r="G199" s="271"/>
      <c r="H199" s="288"/>
      <c r="I199" s="288"/>
      <c r="J199" s="288"/>
      <c r="K199" s="312"/>
    </row>
    <row r="200" spans="2:11" ht="15" customHeight="1">
      <c r="B200" s="291"/>
      <c r="C200" s="271" t="s">
        <v>1439</v>
      </c>
      <c r="D200" s="271"/>
      <c r="E200" s="271"/>
      <c r="F200" s="290" t="s">
        <v>44</v>
      </c>
      <c r="G200" s="271"/>
      <c r="H200" s="441" t="s">
        <v>1450</v>
      </c>
      <c r="I200" s="441"/>
      <c r="J200" s="441"/>
      <c r="K200" s="312"/>
    </row>
    <row r="201" spans="2:11" ht="15" customHeight="1">
      <c r="B201" s="291"/>
      <c r="C201" s="297"/>
      <c r="D201" s="271"/>
      <c r="E201" s="271"/>
      <c r="F201" s="290" t="s">
        <v>45</v>
      </c>
      <c r="G201" s="271"/>
      <c r="H201" s="441" t="s">
        <v>1451</v>
      </c>
      <c r="I201" s="441"/>
      <c r="J201" s="441"/>
      <c r="K201" s="312"/>
    </row>
    <row r="202" spans="2:11" ht="15" customHeight="1">
      <c r="B202" s="291"/>
      <c r="C202" s="297"/>
      <c r="D202" s="271"/>
      <c r="E202" s="271"/>
      <c r="F202" s="290" t="s">
        <v>48</v>
      </c>
      <c r="G202" s="271"/>
      <c r="H202" s="441" t="s">
        <v>1452</v>
      </c>
      <c r="I202" s="441"/>
      <c r="J202" s="441"/>
      <c r="K202" s="312"/>
    </row>
    <row r="203" spans="2:11" ht="15" customHeight="1">
      <c r="B203" s="291"/>
      <c r="C203" s="271"/>
      <c r="D203" s="271"/>
      <c r="E203" s="271"/>
      <c r="F203" s="290" t="s">
        <v>46</v>
      </c>
      <c r="G203" s="271"/>
      <c r="H203" s="441" t="s">
        <v>1453</v>
      </c>
      <c r="I203" s="441"/>
      <c r="J203" s="441"/>
      <c r="K203" s="312"/>
    </row>
    <row r="204" spans="2:11" ht="15" customHeight="1">
      <c r="B204" s="291"/>
      <c r="C204" s="271"/>
      <c r="D204" s="271"/>
      <c r="E204" s="271"/>
      <c r="F204" s="290" t="s">
        <v>47</v>
      </c>
      <c r="G204" s="271"/>
      <c r="H204" s="441" t="s">
        <v>1454</v>
      </c>
      <c r="I204" s="441"/>
      <c r="J204" s="441"/>
      <c r="K204" s="312"/>
    </row>
    <row r="205" spans="2:11" ht="15" customHeight="1">
      <c r="B205" s="291"/>
      <c r="C205" s="271"/>
      <c r="D205" s="271"/>
      <c r="E205" s="271"/>
      <c r="F205" s="290"/>
      <c r="G205" s="271"/>
      <c r="H205" s="271"/>
      <c r="I205" s="271"/>
      <c r="J205" s="271"/>
      <c r="K205" s="312"/>
    </row>
    <row r="206" spans="2:11" ht="15" customHeight="1">
      <c r="B206" s="291"/>
      <c r="C206" s="271" t="s">
        <v>1395</v>
      </c>
      <c r="D206" s="271"/>
      <c r="E206" s="271"/>
      <c r="F206" s="290" t="s">
        <v>80</v>
      </c>
      <c r="G206" s="271"/>
      <c r="H206" s="441" t="s">
        <v>1455</v>
      </c>
      <c r="I206" s="441"/>
      <c r="J206" s="441"/>
      <c r="K206" s="312"/>
    </row>
    <row r="207" spans="2:11" ht="15" customHeight="1">
      <c r="B207" s="291"/>
      <c r="C207" s="297"/>
      <c r="D207" s="271"/>
      <c r="E207" s="271"/>
      <c r="F207" s="290" t="s">
        <v>1292</v>
      </c>
      <c r="G207" s="271"/>
      <c r="H207" s="441" t="s">
        <v>1293</v>
      </c>
      <c r="I207" s="441"/>
      <c r="J207" s="441"/>
      <c r="K207" s="312"/>
    </row>
    <row r="208" spans="2:11" ht="15" customHeight="1">
      <c r="B208" s="291"/>
      <c r="C208" s="271"/>
      <c r="D208" s="271"/>
      <c r="E208" s="271"/>
      <c r="F208" s="290" t="s">
        <v>1290</v>
      </c>
      <c r="G208" s="271"/>
      <c r="H208" s="441" t="s">
        <v>1456</v>
      </c>
      <c r="I208" s="441"/>
      <c r="J208" s="441"/>
      <c r="K208" s="312"/>
    </row>
    <row r="209" spans="2:11" ht="15" customHeight="1">
      <c r="B209" s="329"/>
      <c r="C209" s="297"/>
      <c r="D209" s="297"/>
      <c r="E209" s="297"/>
      <c r="F209" s="290" t="s">
        <v>1294</v>
      </c>
      <c r="G209" s="276"/>
      <c r="H209" s="445" t="s">
        <v>1295</v>
      </c>
      <c r="I209" s="445"/>
      <c r="J209" s="445"/>
      <c r="K209" s="330"/>
    </row>
    <row r="210" spans="2:11" ht="15" customHeight="1">
      <c r="B210" s="329"/>
      <c r="C210" s="297"/>
      <c r="D210" s="297"/>
      <c r="E210" s="297"/>
      <c r="F210" s="290" t="s">
        <v>1296</v>
      </c>
      <c r="G210" s="276"/>
      <c r="H210" s="445" t="s">
        <v>1274</v>
      </c>
      <c r="I210" s="445"/>
      <c r="J210" s="445"/>
      <c r="K210" s="330"/>
    </row>
    <row r="211" spans="2:11" ht="15" customHeight="1">
      <c r="B211" s="329"/>
      <c r="C211" s="297"/>
      <c r="D211" s="297"/>
      <c r="E211" s="297"/>
      <c r="F211" s="331"/>
      <c r="G211" s="276"/>
      <c r="H211" s="332"/>
      <c r="I211" s="332"/>
      <c r="J211" s="332"/>
      <c r="K211" s="330"/>
    </row>
    <row r="212" spans="2:11" ht="15" customHeight="1">
      <c r="B212" s="329"/>
      <c r="C212" s="271" t="s">
        <v>1419</v>
      </c>
      <c r="D212" s="297"/>
      <c r="E212" s="297"/>
      <c r="F212" s="290">
        <v>1</v>
      </c>
      <c r="G212" s="276"/>
      <c r="H212" s="445" t="s">
        <v>1457</v>
      </c>
      <c r="I212" s="445"/>
      <c r="J212" s="445"/>
      <c r="K212" s="330"/>
    </row>
    <row r="213" spans="2:11" ht="15" customHeight="1">
      <c r="B213" s="329"/>
      <c r="C213" s="297"/>
      <c r="D213" s="297"/>
      <c r="E213" s="297"/>
      <c r="F213" s="290">
        <v>2</v>
      </c>
      <c r="G213" s="276"/>
      <c r="H213" s="445" t="s">
        <v>1458</v>
      </c>
      <c r="I213" s="445"/>
      <c r="J213" s="445"/>
      <c r="K213" s="330"/>
    </row>
    <row r="214" spans="2:11" ht="15" customHeight="1">
      <c r="B214" s="329"/>
      <c r="C214" s="297"/>
      <c r="D214" s="297"/>
      <c r="E214" s="297"/>
      <c r="F214" s="290">
        <v>3</v>
      </c>
      <c r="G214" s="276"/>
      <c r="H214" s="445" t="s">
        <v>1459</v>
      </c>
      <c r="I214" s="445"/>
      <c r="J214" s="445"/>
      <c r="K214" s="330"/>
    </row>
    <row r="215" spans="2:11" ht="15" customHeight="1">
      <c r="B215" s="329"/>
      <c r="C215" s="297"/>
      <c r="D215" s="297"/>
      <c r="E215" s="297"/>
      <c r="F215" s="290">
        <v>4</v>
      </c>
      <c r="G215" s="276"/>
      <c r="H215" s="445" t="s">
        <v>1460</v>
      </c>
      <c r="I215" s="445"/>
      <c r="J215" s="445"/>
      <c r="K215" s="330"/>
    </row>
    <row r="216" spans="2:11" ht="12.75" customHeight="1">
      <c r="B216" s="333"/>
      <c r="C216" s="334"/>
      <c r="D216" s="334"/>
      <c r="E216" s="334"/>
      <c r="F216" s="334"/>
      <c r="G216" s="334"/>
      <c r="H216" s="334"/>
      <c r="I216" s="334"/>
      <c r="J216" s="334"/>
      <c r="K216" s="335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 stavby</vt:lpstr>
      <vt:lpstr>HEL011-01 - Rekonstrukce ...</vt:lpstr>
      <vt:lpstr>Příloha č. 1</vt:lpstr>
      <vt:lpstr>Příloha č. 2</vt:lpstr>
      <vt:lpstr>Pokyny pro vyplnění</vt:lpstr>
      <vt:lpstr>'HEL011-01 - Rekonstrukce ...'!Názvy_tisku</vt:lpstr>
      <vt:lpstr>'Rekapitulace stavby'!Názvy_tisku</vt:lpstr>
      <vt:lpstr>'HEL011-01 - Rekonstrukce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karel-PC\karel</dc:creator>
  <cp:lastModifiedBy>Lada Kratochvílová, RRA PK</cp:lastModifiedBy>
  <dcterms:created xsi:type="dcterms:W3CDTF">2018-03-07T09:19:10Z</dcterms:created>
  <dcterms:modified xsi:type="dcterms:W3CDTF">2019-02-27T11:35:27Z</dcterms:modified>
</cp:coreProperties>
</file>