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vaclav\Documents\Práce\Moje\Chrudim OA\2_ELEKTRO\Profese\Rozpočet\2_5.5.2026\"/>
    </mc:Choice>
  </mc:AlternateContent>
  <xr:revisionPtr revIDLastSave="0" documentId="11_A1839299ABFCE93C27E33ABEA633BEBF21F6DBF5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01 - Stavební práce" sheetId="2" r:id="rId2"/>
    <sheet name="02 - Elektroinstalace" sheetId="3" r:id="rId3"/>
    <sheet name="VRN - Vedlejší rozpočtové..." sheetId="4" r:id="rId4"/>
    <sheet name="01 - Stavební práce_01" sheetId="5" r:id="rId5"/>
    <sheet name="02 - Elektroinstalace_01" sheetId="6" r:id="rId6"/>
    <sheet name="VRN - Vedlejší rozpočtové..._01" sheetId="7" r:id="rId7"/>
    <sheet name="01 - Stavební práce_02" sheetId="8" r:id="rId8"/>
    <sheet name="02 - Elektroinstalace_02" sheetId="9" r:id="rId9"/>
    <sheet name="VRN - Vedlejší rozpočtové..._02" sheetId="10" r:id="rId10"/>
    <sheet name="Pokyny pro vyplnění" sheetId="11" r:id="rId11"/>
  </sheets>
  <definedNames>
    <definedName name="_xlnm._FilterDatabase" localSheetId="1" hidden="1">'01 - Stavební práce'!$C$96:$K$902</definedName>
    <definedName name="_xlnm._FilterDatabase" localSheetId="4" hidden="1">'01 - Stavební práce_01'!$C$96:$K$650</definedName>
    <definedName name="_xlnm._FilterDatabase" localSheetId="7" hidden="1">'01 - Stavební práce_02'!$C$95:$K$554</definedName>
    <definedName name="_xlnm._FilterDatabase" localSheetId="2" hidden="1">'02 - Elektroinstalace'!$C$96:$K$265</definedName>
    <definedName name="_xlnm._FilterDatabase" localSheetId="5" hidden="1">'02 - Elektroinstalace_01'!$C$94:$K$230</definedName>
    <definedName name="_xlnm._FilterDatabase" localSheetId="8" hidden="1">'02 - Elektroinstalace_02'!$C$94:$K$221</definedName>
    <definedName name="_xlnm._FilterDatabase" localSheetId="3" hidden="1">'VRN - Vedlejší rozpočtové...'!$C$88:$K$102</definedName>
    <definedName name="_xlnm._FilterDatabase" localSheetId="6" hidden="1">'VRN - Vedlejší rozpočtové..._01'!$C$88:$K$102</definedName>
    <definedName name="_xlnm._FilterDatabase" localSheetId="9" hidden="1">'VRN - Vedlejší rozpočtové..._02'!$C$88:$K$102</definedName>
    <definedName name="_xlnm.Print_Titles" localSheetId="1">'01 - Stavební práce'!$96:$96</definedName>
    <definedName name="_xlnm.Print_Titles" localSheetId="4">'01 - Stavební práce_01'!$96:$96</definedName>
    <definedName name="_xlnm.Print_Titles" localSheetId="7">'01 - Stavební práce_02'!$95:$95</definedName>
    <definedName name="_xlnm.Print_Titles" localSheetId="2">'02 - Elektroinstalace'!$96:$96</definedName>
    <definedName name="_xlnm.Print_Titles" localSheetId="5">'02 - Elektroinstalace_01'!$94:$94</definedName>
    <definedName name="_xlnm.Print_Titles" localSheetId="8">'02 - Elektroinstalace_02'!$94:$94</definedName>
    <definedName name="_xlnm.Print_Titles" localSheetId="0">'Rekapitulace stavby'!$52:$52</definedName>
    <definedName name="_xlnm.Print_Titles" localSheetId="3">'VRN - Vedlejší rozpočtové...'!$88:$88</definedName>
    <definedName name="_xlnm.Print_Titles" localSheetId="6">'VRN - Vedlejší rozpočtové..._01'!$88:$88</definedName>
    <definedName name="_xlnm.Print_Titles" localSheetId="9">'VRN - Vedlejší rozpočtové..._02'!$88:$88</definedName>
    <definedName name="_xlnm.Print_Area" localSheetId="1">'01 - Stavební práce'!$C$4:$J$41,'01 - Stavební práce'!$C$47:$J$76,'01 - Stavební práce'!$C$82:$K$902</definedName>
    <definedName name="_xlnm.Print_Area" localSheetId="4">'01 - Stavební práce_01'!$C$4:$J$41,'01 - Stavební práce_01'!$C$47:$J$76,'01 - Stavební práce_01'!$C$82:$K$650</definedName>
    <definedName name="_xlnm.Print_Area" localSheetId="7">'01 - Stavební práce_02'!$C$4:$J$41,'01 - Stavební práce_02'!$C$47:$J$75,'01 - Stavební práce_02'!$C$81:$K$554</definedName>
    <definedName name="_xlnm.Print_Area" localSheetId="2">'02 - Elektroinstalace'!$C$4:$J$41,'02 - Elektroinstalace'!$C$47:$J$76,'02 - Elektroinstalace'!$C$82:$K$265</definedName>
    <definedName name="_xlnm.Print_Area" localSheetId="5">'02 - Elektroinstalace_01'!$C$4:$J$41,'02 - Elektroinstalace_01'!$C$47:$J$74,'02 - Elektroinstalace_01'!$C$80:$K$230</definedName>
    <definedName name="_xlnm.Print_Area" localSheetId="8">'02 - Elektroinstalace_02'!$C$4:$J$41,'02 - Elektroinstalace_02'!$C$47:$J$74,'02 - Elektroinstalace_02'!$C$80:$K$221</definedName>
    <definedName name="_xlnm.Print_Area" localSheetId="10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stavby'!$C$42:$AQ$67</definedName>
    <definedName name="_xlnm.Print_Area" localSheetId="3">'VRN - Vedlejší rozpočtové...'!$C$4:$J$41,'VRN - Vedlejší rozpočtové...'!$C$47:$J$68,'VRN - Vedlejší rozpočtové...'!$C$74:$K$102</definedName>
    <definedName name="_xlnm.Print_Area" localSheetId="6">'VRN - Vedlejší rozpočtové..._01'!$C$4:$J$41,'VRN - Vedlejší rozpočtové..._01'!$C$47:$J$68,'VRN - Vedlejší rozpočtové..._01'!$C$74:$K$102</definedName>
    <definedName name="_xlnm.Print_Area" localSheetId="9">'VRN - Vedlejší rozpočtové..._02'!$C$4:$J$41,'VRN - Vedlejší rozpočtové..._02'!$C$47:$J$68,'VRN - Vedlejší rozpočtové..._02'!$C$74:$K$102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10" l="1"/>
  <c r="J38" i="10"/>
  <c r="AY66" i="1" s="1"/>
  <c r="J37" i="10"/>
  <c r="AX66" i="1" s="1"/>
  <c r="BI100" i="10"/>
  <c r="BH100" i="10"/>
  <c r="BG100" i="10"/>
  <c r="BF100" i="10"/>
  <c r="T100" i="10"/>
  <c r="T99" i="10"/>
  <c r="R100" i="10"/>
  <c r="R99" i="10"/>
  <c r="P100" i="10"/>
  <c r="P99" i="10" s="1"/>
  <c r="BI96" i="10"/>
  <c r="BH96" i="10"/>
  <c r="BG96" i="10"/>
  <c r="BF96" i="10"/>
  <c r="T96" i="10"/>
  <c r="T95" i="10" s="1"/>
  <c r="T90" i="10" s="1"/>
  <c r="T89" i="10" s="1"/>
  <c r="R96" i="10"/>
  <c r="R95" i="10"/>
  <c r="P96" i="10"/>
  <c r="P95" i="10" s="1"/>
  <c r="BI92" i="10"/>
  <c r="BH92" i="10"/>
  <c r="BG92" i="10"/>
  <c r="BF92" i="10"/>
  <c r="T92" i="10"/>
  <c r="T91" i="10"/>
  <c r="R92" i="10"/>
  <c r="R91" i="10"/>
  <c r="P92" i="10"/>
  <c r="P91" i="10" s="1"/>
  <c r="J85" i="10"/>
  <c r="F85" i="10"/>
  <c r="F83" i="10"/>
  <c r="E81" i="10"/>
  <c r="J58" i="10"/>
  <c r="F58" i="10"/>
  <c r="F56" i="10"/>
  <c r="E54" i="10"/>
  <c r="J26" i="10"/>
  <c r="E26" i="10"/>
  <c r="J59" i="10" s="1"/>
  <c r="J25" i="10"/>
  <c r="J20" i="10"/>
  <c r="E20" i="10"/>
  <c r="F86" i="10"/>
  <c r="J19" i="10"/>
  <c r="J14" i="10"/>
  <c r="J83" i="10"/>
  <c r="E7" i="10"/>
  <c r="E50" i="10" s="1"/>
  <c r="J39" i="9"/>
  <c r="J38" i="9"/>
  <c r="AY65" i="1" s="1"/>
  <c r="J37" i="9"/>
  <c r="AX65" i="1" s="1"/>
  <c r="BI221" i="9"/>
  <c r="BH221" i="9"/>
  <c r="BG221" i="9"/>
  <c r="BF221" i="9"/>
  <c r="T221" i="9"/>
  <c r="R221" i="9"/>
  <c r="P221" i="9"/>
  <c r="BI220" i="9"/>
  <c r="BH220" i="9"/>
  <c r="BG220" i="9"/>
  <c r="BF220" i="9"/>
  <c r="T220" i="9"/>
  <c r="R220" i="9"/>
  <c r="P220" i="9"/>
  <c r="BI219" i="9"/>
  <c r="BH219" i="9"/>
  <c r="BG219" i="9"/>
  <c r="BF219" i="9"/>
  <c r="T219" i="9"/>
  <c r="R219" i="9"/>
  <c r="P219" i="9"/>
  <c r="BI218" i="9"/>
  <c r="BH218" i="9"/>
  <c r="BG218" i="9"/>
  <c r="BF218" i="9"/>
  <c r="T218" i="9"/>
  <c r="R218" i="9"/>
  <c r="P218" i="9"/>
  <c r="BI217" i="9"/>
  <c r="BH217" i="9"/>
  <c r="BG217" i="9"/>
  <c r="BF217" i="9"/>
  <c r="T217" i="9"/>
  <c r="R217" i="9"/>
  <c r="P217" i="9"/>
  <c r="BI215" i="9"/>
  <c r="BH215" i="9"/>
  <c r="BG215" i="9"/>
  <c r="BF215" i="9"/>
  <c r="T215" i="9"/>
  <c r="R215" i="9"/>
  <c r="P215" i="9"/>
  <c r="BI214" i="9"/>
  <c r="BH214" i="9"/>
  <c r="BG214" i="9"/>
  <c r="BF214" i="9"/>
  <c r="T214" i="9"/>
  <c r="R214" i="9"/>
  <c r="P214" i="9"/>
  <c r="BI213" i="9"/>
  <c r="BH213" i="9"/>
  <c r="BG213" i="9"/>
  <c r="BF213" i="9"/>
  <c r="T213" i="9"/>
  <c r="R213" i="9"/>
  <c r="P213" i="9"/>
  <c r="BI210" i="9"/>
  <c r="BH210" i="9"/>
  <c r="BG210" i="9"/>
  <c r="BF210" i="9"/>
  <c r="T210" i="9"/>
  <c r="R210" i="9"/>
  <c r="P210" i="9"/>
  <c r="BI209" i="9"/>
  <c r="BH209" i="9"/>
  <c r="BG209" i="9"/>
  <c r="BF209" i="9"/>
  <c r="T209" i="9"/>
  <c r="R209" i="9"/>
  <c r="P209" i="9"/>
  <c r="BI208" i="9"/>
  <c r="BH208" i="9"/>
  <c r="BG208" i="9"/>
  <c r="BF208" i="9"/>
  <c r="T208" i="9"/>
  <c r="R208" i="9"/>
  <c r="P208" i="9"/>
  <c r="BI207" i="9"/>
  <c r="BH207" i="9"/>
  <c r="BG207" i="9"/>
  <c r="BF207" i="9"/>
  <c r="T207" i="9"/>
  <c r="R207" i="9"/>
  <c r="P207" i="9"/>
  <c r="BI206" i="9"/>
  <c r="BH206" i="9"/>
  <c r="BG206" i="9"/>
  <c r="BF206" i="9"/>
  <c r="T206" i="9"/>
  <c r="R206" i="9"/>
  <c r="P206" i="9"/>
  <c r="BI204" i="9"/>
  <c r="BH204" i="9"/>
  <c r="BG204" i="9"/>
  <c r="BF204" i="9"/>
  <c r="T204" i="9"/>
  <c r="R204" i="9"/>
  <c r="P204" i="9"/>
  <c r="BI203" i="9"/>
  <c r="BH203" i="9"/>
  <c r="BG203" i="9"/>
  <c r="BF203" i="9"/>
  <c r="T203" i="9"/>
  <c r="R203" i="9"/>
  <c r="P203" i="9"/>
  <c r="BI202" i="9"/>
  <c r="BH202" i="9"/>
  <c r="BG202" i="9"/>
  <c r="BF202" i="9"/>
  <c r="T202" i="9"/>
  <c r="R202" i="9"/>
  <c r="P202" i="9"/>
  <c r="BI199" i="9"/>
  <c r="BH199" i="9"/>
  <c r="BG199" i="9"/>
  <c r="BF199" i="9"/>
  <c r="T199" i="9"/>
  <c r="R199" i="9"/>
  <c r="P199" i="9"/>
  <c r="BI198" i="9"/>
  <c r="BH198" i="9"/>
  <c r="BG198" i="9"/>
  <c r="BF198" i="9"/>
  <c r="T198" i="9"/>
  <c r="R198" i="9"/>
  <c r="P198" i="9"/>
  <c r="BI197" i="9"/>
  <c r="BH197" i="9"/>
  <c r="BG197" i="9"/>
  <c r="BF197" i="9"/>
  <c r="T197" i="9"/>
  <c r="R197" i="9"/>
  <c r="P197" i="9"/>
  <c r="BI196" i="9"/>
  <c r="BH196" i="9"/>
  <c r="BG196" i="9"/>
  <c r="BF196" i="9"/>
  <c r="T196" i="9"/>
  <c r="R196" i="9"/>
  <c r="P196" i="9"/>
  <c r="BI195" i="9"/>
  <c r="BH195" i="9"/>
  <c r="BG195" i="9"/>
  <c r="BF195" i="9"/>
  <c r="T195" i="9"/>
  <c r="R195" i="9"/>
  <c r="P195" i="9"/>
  <c r="BI194" i="9"/>
  <c r="BH194" i="9"/>
  <c r="BG194" i="9"/>
  <c r="BF194" i="9"/>
  <c r="T194" i="9"/>
  <c r="R194" i="9"/>
  <c r="P194" i="9"/>
  <c r="BI193" i="9"/>
  <c r="BH193" i="9"/>
  <c r="BG193" i="9"/>
  <c r="BF193" i="9"/>
  <c r="T193" i="9"/>
  <c r="R193" i="9"/>
  <c r="P193" i="9"/>
  <c r="BI192" i="9"/>
  <c r="BH192" i="9"/>
  <c r="BG192" i="9"/>
  <c r="BF192" i="9"/>
  <c r="T192" i="9"/>
  <c r="R192" i="9"/>
  <c r="P192" i="9"/>
  <c r="BI191" i="9"/>
  <c r="BH191" i="9"/>
  <c r="BG191" i="9"/>
  <c r="BF191" i="9"/>
  <c r="T191" i="9"/>
  <c r="R191" i="9"/>
  <c r="P191" i="9"/>
  <c r="BI190" i="9"/>
  <c r="BH190" i="9"/>
  <c r="BG190" i="9"/>
  <c r="BF190" i="9"/>
  <c r="T190" i="9"/>
  <c r="R190" i="9"/>
  <c r="P190" i="9"/>
  <c r="BI189" i="9"/>
  <c r="BH189" i="9"/>
  <c r="BG189" i="9"/>
  <c r="BF189" i="9"/>
  <c r="T189" i="9"/>
  <c r="R189" i="9"/>
  <c r="P189" i="9"/>
  <c r="BI188" i="9"/>
  <c r="BH188" i="9"/>
  <c r="BG188" i="9"/>
  <c r="BF188" i="9"/>
  <c r="T188" i="9"/>
  <c r="R188" i="9"/>
  <c r="P188" i="9"/>
  <c r="BI187" i="9"/>
  <c r="BH187" i="9"/>
  <c r="BG187" i="9"/>
  <c r="BF187" i="9"/>
  <c r="T187" i="9"/>
  <c r="R187" i="9"/>
  <c r="P187" i="9"/>
  <c r="BI186" i="9"/>
  <c r="BH186" i="9"/>
  <c r="BG186" i="9"/>
  <c r="BF186" i="9"/>
  <c r="T186" i="9"/>
  <c r="R186" i="9"/>
  <c r="P186" i="9"/>
  <c r="BI185" i="9"/>
  <c r="BH185" i="9"/>
  <c r="BG185" i="9"/>
  <c r="BF185" i="9"/>
  <c r="T185" i="9"/>
  <c r="R185" i="9"/>
  <c r="P185" i="9"/>
  <c r="BI184" i="9"/>
  <c r="BH184" i="9"/>
  <c r="BG184" i="9"/>
  <c r="BF184" i="9"/>
  <c r="T184" i="9"/>
  <c r="R184" i="9"/>
  <c r="P184" i="9"/>
  <c r="BI183" i="9"/>
  <c r="BH183" i="9"/>
  <c r="BG183" i="9"/>
  <c r="BF183" i="9"/>
  <c r="T183" i="9"/>
  <c r="R183" i="9"/>
  <c r="P183" i="9"/>
  <c r="BI182" i="9"/>
  <c r="BH182" i="9"/>
  <c r="BG182" i="9"/>
  <c r="BF182" i="9"/>
  <c r="T182" i="9"/>
  <c r="R182" i="9"/>
  <c r="P182" i="9"/>
  <c r="BI181" i="9"/>
  <c r="BH181" i="9"/>
  <c r="BG181" i="9"/>
  <c r="BF181" i="9"/>
  <c r="T181" i="9"/>
  <c r="R181" i="9"/>
  <c r="P181" i="9"/>
  <c r="BI180" i="9"/>
  <c r="BH180" i="9"/>
  <c r="BG180" i="9"/>
  <c r="BF180" i="9"/>
  <c r="T180" i="9"/>
  <c r="R180" i="9"/>
  <c r="P180" i="9"/>
  <c r="BI178" i="9"/>
  <c r="BH178" i="9"/>
  <c r="BG178" i="9"/>
  <c r="BF178" i="9"/>
  <c r="T178" i="9"/>
  <c r="R178" i="9"/>
  <c r="P178" i="9"/>
  <c r="BI177" i="9"/>
  <c r="BH177" i="9"/>
  <c r="BG177" i="9"/>
  <c r="BF177" i="9"/>
  <c r="T177" i="9"/>
  <c r="R177" i="9"/>
  <c r="P177" i="9"/>
  <c r="BI176" i="9"/>
  <c r="BH176" i="9"/>
  <c r="BG176" i="9"/>
  <c r="BF176" i="9"/>
  <c r="T176" i="9"/>
  <c r="R176" i="9"/>
  <c r="P176" i="9"/>
  <c r="BI175" i="9"/>
  <c r="BH175" i="9"/>
  <c r="BG175" i="9"/>
  <c r="BF175" i="9"/>
  <c r="T175" i="9"/>
  <c r="R175" i="9"/>
  <c r="P175" i="9"/>
  <c r="BI174" i="9"/>
  <c r="BH174" i="9"/>
  <c r="BG174" i="9"/>
  <c r="BF174" i="9"/>
  <c r="T174" i="9"/>
  <c r="R174" i="9"/>
  <c r="P174" i="9"/>
  <c r="BI173" i="9"/>
  <c r="BH173" i="9"/>
  <c r="BG173" i="9"/>
  <c r="BF173" i="9"/>
  <c r="T173" i="9"/>
  <c r="R173" i="9"/>
  <c r="P173" i="9"/>
  <c r="BI172" i="9"/>
  <c r="BH172" i="9"/>
  <c r="BG172" i="9"/>
  <c r="BF172" i="9"/>
  <c r="T172" i="9"/>
  <c r="R172" i="9"/>
  <c r="P172" i="9"/>
  <c r="BI171" i="9"/>
  <c r="BH171" i="9"/>
  <c r="BG171" i="9"/>
  <c r="BF171" i="9"/>
  <c r="T171" i="9"/>
  <c r="R171" i="9"/>
  <c r="P171" i="9"/>
  <c r="BI170" i="9"/>
  <c r="BH170" i="9"/>
  <c r="BG170" i="9"/>
  <c r="BF170" i="9"/>
  <c r="T170" i="9"/>
  <c r="R170" i="9"/>
  <c r="P170" i="9"/>
  <c r="BI168" i="9"/>
  <c r="BH168" i="9"/>
  <c r="BG168" i="9"/>
  <c r="BF168" i="9"/>
  <c r="T168" i="9"/>
  <c r="R168" i="9"/>
  <c r="P168" i="9"/>
  <c r="BI167" i="9"/>
  <c r="BH167" i="9"/>
  <c r="BG167" i="9"/>
  <c r="BF167" i="9"/>
  <c r="T167" i="9"/>
  <c r="R167" i="9"/>
  <c r="P167" i="9"/>
  <c r="BI166" i="9"/>
  <c r="BH166" i="9"/>
  <c r="BG166" i="9"/>
  <c r="BF166" i="9"/>
  <c r="T166" i="9"/>
  <c r="R166" i="9"/>
  <c r="P166" i="9"/>
  <c r="BI165" i="9"/>
  <c r="BH165" i="9"/>
  <c r="BG165" i="9"/>
  <c r="BF165" i="9"/>
  <c r="T165" i="9"/>
  <c r="R165" i="9"/>
  <c r="P165" i="9"/>
  <c r="BI164" i="9"/>
  <c r="BH164" i="9"/>
  <c r="BG164" i="9"/>
  <c r="BF164" i="9"/>
  <c r="T164" i="9"/>
  <c r="R164" i="9"/>
  <c r="P164" i="9"/>
  <c r="BI163" i="9"/>
  <c r="BH163" i="9"/>
  <c r="BG163" i="9"/>
  <c r="BF163" i="9"/>
  <c r="T163" i="9"/>
  <c r="R163" i="9"/>
  <c r="P163" i="9"/>
  <c r="BI162" i="9"/>
  <c r="BH162" i="9"/>
  <c r="BG162" i="9"/>
  <c r="BF162" i="9"/>
  <c r="T162" i="9"/>
  <c r="R162" i="9"/>
  <c r="P162" i="9"/>
  <c r="BI161" i="9"/>
  <c r="BH161" i="9"/>
  <c r="BG161" i="9"/>
  <c r="BF161" i="9"/>
  <c r="T161" i="9"/>
  <c r="R161" i="9"/>
  <c r="P161" i="9"/>
  <c r="BI160" i="9"/>
  <c r="BH160" i="9"/>
  <c r="BG160" i="9"/>
  <c r="BF160" i="9"/>
  <c r="T160" i="9"/>
  <c r="R160" i="9"/>
  <c r="P160" i="9"/>
  <c r="BI159" i="9"/>
  <c r="BH159" i="9"/>
  <c r="BG159" i="9"/>
  <c r="BF159" i="9"/>
  <c r="T159" i="9"/>
  <c r="R159" i="9"/>
  <c r="P159" i="9"/>
  <c r="BI158" i="9"/>
  <c r="BH158" i="9"/>
  <c r="BG158" i="9"/>
  <c r="BF158" i="9"/>
  <c r="T158" i="9"/>
  <c r="R158" i="9"/>
  <c r="P158" i="9"/>
  <c r="BI157" i="9"/>
  <c r="BH157" i="9"/>
  <c r="BG157" i="9"/>
  <c r="BF157" i="9"/>
  <c r="T157" i="9"/>
  <c r="R157" i="9"/>
  <c r="P157" i="9"/>
  <c r="BI156" i="9"/>
  <c r="BH156" i="9"/>
  <c r="BG156" i="9"/>
  <c r="BF156" i="9"/>
  <c r="T156" i="9"/>
  <c r="R156" i="9"/>
  <c r="P156" i="9"/>
  <c r="BI155" i="9"/>
  <c r="BH155" i="9"/>
  <c r="BG155" i="9"/>
  <c r="BF155" i="9"/>
  <c r="T155" i="9"/>
  <c r="R155" i="9"/>
  <c r="P155" i="9"/>
  <c r="BI154" i="9"/>
  <c r="BH154" i="9"/>
  <c r="BG154" i="9"/>
  <c r="BF154" i="9"/>
  <c r="T154" i="9"/>
  <c r="R154" i="9"/>
  <c r="P154" i="9"/>
  <c r="BI153" i="9"/>
  <c r="BH153" i="9"/>
  <c r="BG153" i="9"/>
  <c r="BF153" i="9"/>
  <c r="T153" i="9"/>
  <c r="R153" i="9"/>
  <c r="P153" i="9"/>
  <c r="BI152" i="9"/>
  <c r="BH152" i="9"/>
  <c r="BG152" i="9"/>
  <c r="BF152" i="9"/>
  <c r="T152" i="9"/>
  <c r="R152" i="9"/>
  <c r="P152" i="9"/>
  <c r="BI151" i="9"/>
  <c r="BH151" i="9"/>
  <c r="BG151" i="9"/>
  <c r="BF151" i="9"/>
  <c r="T151" i="9"/>
  <c r="R151" i="9"/>
  <c r="P151" i="9"/>
  <c r="BI150" i="9"/>
  <c r="BH150" i="9"/>
  <c r="BG150" i="9"/>
  <c r="BF150" i="9"/>
  <c r="T150" i="9"/>
  <c r="R150" i="9"/>
  <c r="P150" i="9"/>
  <c r="BI149" i="9"/>
  <c r="BH149" i="9"/>
  <c r="BG149" i="9"/>
  <c r="BF149" i="9"/>
  <c r="T149" i="9"/>
  <c r="R149" i="9"/>
  <c r="P149" i="9"/>
  <c r="BI148" i="9"/>
  <c r="BH148" i="9"/>
  <c r="BG148" i="9"/>
  <c r="BF148" i="9"/>
  <c r="T148" i="9"/>
  <c r="R148" i="9"/>
  <c r="P148" i="9"/>
  <c r="BI147" i="9"/>
  <c r="BH147" i="9"/>
  <c r="BG147" i="9"/>
  <c r="BF147" i="9"/>
  <c r="T147" i="9"/>
  <c r="R147" i="9"/>
  <c r="P147" i="9"/>
  <c r="BI146" i="9"/>
  <c r="BH146" i="9"/>
  <c r="BG146" i="9"/>
  <c r="BF146" i="9"/>
  <c r="T146" i="9"/>
  <c r="R146" i="9"/>
  <c r="P146" i="9"/>
  <c r="BI145" i="9"/>
  <c r="BH145" i="9"/>
  <c r="BG145" i="9"/>
  <c r="BF145" i="9"/>
  <c r="T145" i="9"/>
  <c r="R145" i="9"/>
  <c r="P145" i="9"/>
  <c r="BI144" i="9"/>
  <c r="BH144" i="9"/>
  <c r="BG144" i="9"/>
  <c r="BF144" i="9"/>
  <c r="T144" i="9"/>
  <c r="R144" i="9"/>
  <c r="P144" i="9"/>
  <c r="BI143" i="9"/>
  <c r="BH143" i="9"/>
  <c r="BG143" i="9"/>
  <c r="BF143" i="9"/>
  <c r="T143" i="9"/>
  <c r="R143" i="9"/>
  <c r="P143" i="9"/>
  <c r="BI142" i="9"/>
  <c r="BH142" i="9"/>
  <c r="BG142" i="9"/>
  <c r="BF142" i="9"/>
  <c r="T142" i="9"/>
  <c r="R142" i="9"/>
  <c r="P142" i="9"/>
  <c r="BI141" i="9"/>
  <c r="BH141" i="9"/>
  <c r="BG141" i="9"/>
  <c r="BF141" i="9"/>
  <c r="T141" i="9"/>
  <c r="R141" i="9"/>
  <c r="P141" i="9"/>
  <c r="BI140" i="9"/>
  <c r="BH140" i="9"/>
  <c r="BG140" i="9"/>
  <c r="BF140" i="9"/>
  <c r="T140" i="9"/>
  <c r="R140" i="9"/>
  <c r="P140" i="9"/>
  <c r="BI139" i="9"/>
  <c r="BH139" i="9"/>
  <c r="BG139" i="9"/>
  <c r="BF139" i="9"/>
  <c r="T139" i="9"/>
  <c r="R139" i="9"/>
  <c r="P139" i="9"/>
  <c r="BI138" i="9"/>
  <c r="BH138" i="9"/>
  <c r="BG138" i="9"/>
  <c r="BF138" i="9"/>
  <c r="T138" i="9"/>
  <c r="R138" i="9"/>
  <c r="P138" i="9"/>
  <c r="BI137" i="9"/>
  <c r="BH137" i="9"/>
  <c r="BG137" i="9"/>
  <c r="BF137" i="9"/>
  <c r="T137" i="9"/>
  <c r="R137" i="9"/>
  <c r="P137" i="9"/>
  <c r="BI135" i="9"/>
  <c r="BH135" i="9"/>
  <c r="BG135" i="9"/>
  <c r="BF135" i="9"/>
  <c r="T135" i="9"/>
  <c r="R135" i="9"/>
  <c r="P135" i="9"/>
  <c r="BI134" i="9"/>
  <c r="BH134" i="9"/>
  <c r="BG134" i="9"/>
  <c r="BF134" i="9"/>
  <c r="T134" i="9"/>
  <c r="R134" i="9"/>
  <c r="P134" i="9"/>
  <c r="BI133" i="9"/>
  <c r="BH133" i="9"/>
  <c r="BG133" i="9"/>
  <c r="BF133" i="9"/>
  <c r="T133" i="9"/>
  <c r="R133" i="9"/>
  <c r="P133" i="9"/>
  <c r="BI132" i="9"/>
  <c r="BH132" i="9"/>
  <c r="BG132" i="9"/>
  <c r="BF132" i="9"/>
  <c r="T132" i="9"/>
  <c r="R132" i="9"/>
  <c r="P132" i="9"/>
  <c r="BI131" i="9"/>
  <c r="BH131" i="9"/>
  <c r="BG131" i="9"/>
  <c r="BF131" i="9"/>
  <c r="T131" i="9"/>
  <c r="R131" i="9"/>
  <c r="P131" i="9"/>
  <c r="BI130" i="9"/>
  <c r="BH130" i="9"/>
  <c r="BG130" i="9"/>
  <c r="BF130" i="9"/>
  <c r="T130" i="9"/>
  <c r="R130" i="9"/>
  <c r="P130" i="9"/>
  <c r="BI129" i="9"/>
  <c r="BH129" i="9"/>
  <c r="BG129" i="9"/>
  <c r="BF129" i="9"/>
  <c r="T129" i="9"/>
  <c r="R129" i="9"/>
  <c r="P129" i="9"/>
  <c r="BI128" i="9"/>
  <c r="BH128" i="9"/>
  <c r="BG128" i="9"/>
  <c r="BF128" i="9"/>
  <c r="T128" i="9"/>
  <c r="R128" i="9"/>
  <c r="P128" i="9"/>
  <c r="BI127" i="9"/>
  <c r="BH127" i="9"/>
  <c r="BG127" i="9"/>
  <c r="BF127" i="9"/>
  <c r="T127" i="9"/>
  <c r="R127" i="9"/>
  <c r="P127" i="9"/>
  <c r="BI126" i="9"/>
  <c r="BH126" i="9"/>
  <c r="BG126" i="9"/>
  <c r="BF126" i="9"/>
  <c r="T126" i="9"/>
  <c r="R126" i="9"/>
  <c r="P126" i="9"/>
  <c r="BI125" i="9"/>
  <c r="BH125" i="9"/>
  <c r="BG125" i="9"/>
  <c r="BF125" i="9"/>
  <c r="T125" i="9"/>
  <c r="R125" i="9"/>
  <c r="P125" i="9"/>
  <c r="BI124" i="9"/>
  <c r="BH124" i="9"/>
  <c r="BG124" i="9"/>
  <c r="BF124" i="9"/>
  <c r="T124" i="9"/>
  <c r="R124" i="9"/>
  <c r="P124" i="9"/>
  <c r="BI123" i="9"/>
  <c r="BH123" i="9"/>
  <c r="BG123" i="9"/>
  <c r="BF123" i="9"/>
  <c r="T123" i="9"/>
  <c r="R123" i="9"/>
  <c r="P123" i="9"/>
  <c r="BI122" i="9"/>
  <c r="BH122" i="9"/>
  <c r="BG122" i="9"/>
  <c r="BF122" i="9"/>
  <c r="T122" i="9"/>
  <c r="R122" i="9"/>
  <c r="P122" i="9"/>
  <c r="BI121" i="9"/>
  <c r="BH121" i="9"/>
  <c r="BG121" i="9"/>
  <c r="BF121" i="9"/>
  <c r="T121" i="9"/>
  <c r="R121" i="9"/>
  <c r="P121" i="9"/>
  <c r="BI120" i="9"/>
  <c r="BH120" i="9"/>
  <c r="BG120" i="9"/>
  <c r="BF120" i="9"/>
  <c r="T120" i="9"/>
  <c r="R120" i="9"/>
  <c r="P120" i="9"/>
  <c r="BI119" i="9"/>
  <c r="BH119" i="9"/>
  <c r="BG119" i="9"/>
  <c r="BF119" i="9"/>
  <c r="T119" i="9"/>
  <c r="R119" i="9"/>
  <c r="P119" i="9"/>
  <c r="BI118" i="9"/>
  <c r="BH118" i="9"/>
  <c r="BG118" i="9"/>
  <c r="BF118" i="9"/>
  <c r="T118" i="9"/>
  <c r="R118" i="9"/>
  <c r="P118" i="9"/>
  <c r="BI117" i="9"/>
  <c r="BH117" i="9"/>
  <c r="BG117" i="9"/>
  <c r="BF117" i="9"/>
  <c r="T117" i="9"/>
  <c r="R117" i="9"/>
  <c r="P117" i="9"/>
  <c r="BI116" i="9"/>
  <c r="BH116" i="9"/>
  <c r="BG116" i="9"/>
  <c r="BF116" i="9"/>
  <c r="T116" i="9"/>
  <c r="R116" i="9"/>
  <c r="P116" i="9"/>
  <c r="BI115" i="9"/>
  <c r="BH115" i="9"/>
  <c r="BG115" i="9"/>
  <c r="BF115" i="9"/>
  <c r="T115" i="9"/>
  <c r="R115" i="9"/>
  <c r="P115" i="9"/>
  <c r="BI114" i="9"/>
  <c r="BH114" i="9"/>
  <c r="BG114" i="9"/>
  <c r="BF114" i="9"/>
  <c r="T114" i="9"/>
  <c r="R114" i="9"/>
  <c r="P114" i="9"/>
  <c r="BI113" i="9"/>
  <c r="BH113" i="9"/>
  <c r="BG113" i="9"/>
  <c r="BF113" i="9"/>
  <c r="T113" i="9"/>
  <c r="R113" i="9"/>
  <c r="P113" i="9"/>
  <c r="BI112" i="9"/>
  <c r="BH112" i="9"/>
  <c r="BG112" i="9"/>
  <c r="BF112" i="9"/>
  <c r="T112" i="9"/>
  <c r="R112" i="9"/>
  <c r="P112" i="9"/>
  <c r="BI111" i="9"/>
  <c r="BH111" i="9"/>
  <c r="BG111" i="9"/>
  <c r="BF111" i="9"/>
  <c r="T111" i="9"/>
  <c r="R111" i="9"/>
  <c r="P111" i="9"/>
  <c r="BI110" i="9"/>
  <c r="BH110" i="9"/>
  <c r="BG110" i="9"/>
  <c r="BF110" i="9"/>
  <c r="T110" i="9"/>
  <c r="R110" i="9"/>
  <c r="P110" i="9"/>
  <c r="BI109" i="9"/>
  <c r="BH109" i="9"/>
  <c r="BG109" i="9"/>
  <c r="BF109" i="9"/>
  <c r="T109" i="9"/>
  <c r="R109" i="9"/>
  <c r="P109" i="9"/>
  <c r="BI108" i="9"/>
  <c r="BH108" i="9"/>
  <c r="BG108" i="9"/>
  <c r="BF108" i="9"/>
  <c r="T108" i="9"/>
  <c r="R108" i="9"/>
  <c r="P108" i="9"/>
  <c r="BI107" i="9"/>
  <c r="BH107" i="9"/>
  <c r="BG107" i="9"/>
  <c r="BF107" i="9"/>
  <c r="T107" i="9"/>
  <c r="R107" i="9"/>
  <c r="P107" i="9"/>
  <c r="BI106" i="9"/>
  <c r="BH106" i="9"/>
  <c r="BG106" i="9"/>
  <c r="BF106" i="9"/>
  <c r="T106" i="9"/>
  <c r="R106" i="9"/>
  <c r="P106" i="9"/>
  <c r="BI105" i="9"/>
  <c r="BH105" i="9"/>
  <c r="BG105" i="9"/>
  <c r="BF105" i="9"/>
  <c r="T105" i="9"/>
  <c r="R105" i="9"/>
  <c r="P105" i="9"/>
  <c r="BI104" i="9"/>
  <c r="BH104" i="9"/>
  <c r="BG104" i="9"/>
  <c r="BF104" i="9"/>
  <c r="T104" i="9"/>
  <c r="R104" i="9"/>
  <c r="P104" i="9"/>
  <c r="BI103" i="9"/>
  <c r="BH103" i="9"/>
  <c r="BG103" i="9"/>
  <c r="BF103" i="9"/>
  <c r="T103" i="9"/>
  <c r="R103" i="9"/>
  <c r="P103" i="9"/>
  <c r="BI102" i="9"/>
  <c r="BH102" i="9"/>
  <c r="BG102" i="9"/>
  <c r="BF102" i="9"/>
  <c r="T102" i="9"/>
  <c r="R102" i="9"/>
  <c r="P102" i="9"/>
  <c r="BI101" i="9"/>
  <c r="BH101" i="9"/>
  <c r="BG101" i="9"/>
  <c r="BF101" i="9"/>
  <c r="T101" i="9"/>
  <c r="R101" i="9"/>
  <c r="P101" i="9"/>
  <c r="BI100" i="9"/>
  <c r="BH100" i="9"/>
  <c r="BG100" i="9"/>
  <c r="BF100" i="9"/>
  <c r="T100" i="9"/>
  <c r="R100" i="9"/>
  <c r="P100" i="9"/>
  <c r="BI99" i="9"/>
  <c r="BH99" i="9"/>
  <c r="BG99" i="9"/>
  <c r="BF99" i="9"/>
  <c r="T99" i="9"/>
  <c r="R99" i="9"/>
  <c r="P99" i="9"/>
  <c r="BI98" i="9"/>
  <c r="BH98" i="9"/>
  <c r="BG98" i="9"/>
  <c r="BF98" i="9"/>
  <c r="T98" i="9"/>
  <c r="R98" i="9"/>
  <c r="P98" i="9"/>
  <c r="BI97" i="9"/>
  <c r="BH97" i="9"/>
  <c r="BG97" i="9"/>
  <c r="BF97" i="9"/>
  <c r="T97" i="9"/>
  <c r="R97" i="9"/>
  <c r="P97" i="9"/>
  <c r="J91" i="9"/>
  <c r="F91" i="9"/>
  <c r="F89" i="9"/>
  <c r="E87" i="9"/>
  <c r="J58" i="9"/>
  <c r="F58" i="9"/>
  <c r="F56" i="9"/>
  <c r="E54" i="9"/>
  <c r="J26" i="9"/>
  <c r="E26" i="9"/>
  <c r="J59" i="9" s="1"/>
  <c r="J25" i="9"/>
  <c r="J20" i="9"/>
  <c r="E20" i="9"/>
  <c r="F59" i="9"/>
  <c r="J19" i="9"/>
  <c r="J14" i="9"/>
  <c r="J89" i="9"/>
  <c r="E7" i="9"/>
  <c r="E50" i="9"/>
  <c r="J39" i="8"/>
  <c r="J38" i="8"/>
  <c r="AY64" i="1" s="1"/>
  <c r="J37" i="8"/>
  <c r="AX64" i="1"/>
  <c r="BI553" i="8"/>
  <c r="BH553" i="8"/>
  <c r="BG553" i="8"/>
  <c r="BF553" i="8"/>
  <c r="T553" i="8"/>
  <c r="R553" i="8"/>
  <c r="P553" i="8"/>
  <c r="BI551" i="8"/>
  <c r="BH551" i="8"/>
  <c r="BG551" i="8"/>
  <c r="BF551" i="8"/>
  <c r="T551" i="8"/>
  <c r="R551" i="8"/>
  <c r="P551" i="8"/>
  <c r="BI549" i="8"/>
  <c r="BH549" i="8"/>
  <c r="BG549" i="8"/>
  <c r="BF549" i="8"/>
  <c r="T549" i="8"/>
  <c r="R549" i="8"/>
  <c r="P549" i="8"/>
  <c r="BI545" i="8"/>
  <c r="BH545" i="8"/>
  <c r="BG545" i="8"/>
  <c r="BF545" i="8"/>
  <c r="T545" i="8"/>
  <c r="R545" i="8"/>
  <c r="P545" i="8"/>
  <c r="BI543" i="8"/>
  <c r="BH543" i="8"/>
  <c r="BG543" i="8"/>
  <c r="BF543" i="8"/>
  <c r="T543" i="8"/>
  <c r="R543" i="8"/>
  <c r="P543" i="8"/>
  <c r="BI541" i="8"/>
  <c r="BH541" i="8"/>
  <c r="BG541" i="8"/>
  <c r="BF541" i="8"/>
  <c r="T541" i="8"/>
  <c r="R541" i="8"/>
  <c r="P541" i="8"/>
  <c r="BI539" i="8"/>
  <c r="BH539" i="8"/>
  <c r="BG539" i="8"/>
  <c r="BF539" i="8"/>
  <c r="T539" i="8"/>
  <c r="R539" i="8"/>
  <c r="P539" i="8"/>
  <c r="BI536" i="8"/>
  <c r="BH536" i="8"/>
  <c r="BG536" i="8"/>
  <c r="BF536" i="8"/>
  <c r="T536" i="8"/>
  <c r="R536" i="8"/>
  <c r="P536" i="8"/>
  <c r="BI533" i="8"/>
  <c r="BH533" i="8"/>
  <c r="BG533" i="8"/>
  <c r="BF533" i="8"/>
  <c r="T533" i="8"/>
  <c r="R533" i="8"/>
  <c r="P533" i="8"/>
  <c r="BI530" i="8"/>
  <c r="BH530" i="8"/>
  <c r="BG530" i="8"/>
  <c r="BF530" i="8"/>
  <c r="T530" i="8"/>
  <c r="R530" i="8"/>
  <c r="P530" i="8"/>
  <c r="BI528" i="8"/>
  <c r="BH528" i="8"/>
  <c r="BG528" i="8"/>
  <c r="BF528" i="8"/>
  <c r="T528" i="8"/>
  <c r="R528" i="8"/>
  <c r="P528" i="8"/>
  <c r="BI525" i="8"/>
  <c r="BH525" i="8"/>
  <c r="BG525" i="8"/>
  <c r="BF525" i="8"/>
  <c r="T525" i="8"/>
  <c r="R525" i="8"/>
  <c r="P525" i="8"/>
  <c r="BI522" i="8"/>
  <c r="BH522" i="8"/>
  <c r="BG522" i="8"/>
  <c r="BF522" i="8"/>
  <c r="T522" i="8"/>
  <c r="R522" i="8"/>
  <c r="P522" i="8"/>
  <c r="BI519" i="8"/>
  <c r="BH519" i="8"/>
  <c r="BG519" i="8"/>
  <c r="BF519" i="8"/>
  <c r="T519" i="8"/>
  <c r="R519" i="8"/>
  <c r="P519" i="8"/>
  <c r="BI516" i="8"/>
  <c r="BH516" i="8"/>
  <c r="BG516" i="8"/>
  <c r="BF516" i="8"/>
  <c r="T516" i="8"/>
  <c r="R516" i="8"/>
  <c r="P516" i="8"/>
  <c r="BI513" i="8"/>
  <c r="BH513" i="8"/>
  <c r="BG513" i="8"/>
  <c r="BF513" i="8"/>
  <c r="T513" i="8"/>
  <c r="R513" i="8"/>
  <c r="P513" i="8"/>
  <c r="BI511" i="8"/>
  <c r="BH511" i="8"/>
  <c r="BG511" i="8"/>
  <c r="BF511" i="8"/>
  <c r="T511" i="8"/>
  <c r="R511" i="8"/>
  <c r="P511" i="8"/>
  <c r="BI509" i="8"/>
  <c r="BH509" i="8"/>
  <c r="BG509" i="8"/>
  <c r="BF509" i="8"/>
  <c r="T509" i="8"/>
  <c r="R509" i="8"/>
  <c r="P509" i="8"/>
  <c r="BI506" i="8"/>
  <c r="BH506" i="8"/>
  <c r="BG506" i="8"/>
  <c r="BF506" i="8"/>
  <c r="T506" i="8"/>
  <c r="R506" i="8"/>
  <c r="P506" i="8"/>
  <c r="BI503" i="8"/>
  <c r="BH503" i="8"/>
  <c r="BG503" i="8"/>
  <c r="BF503" i="8"/>
  <c r="T503" i="8"/>
  <c r="R503" i="8"/>
  <c r="P503" i="8"/>
  <c r="BI500" i="8"/>
  <c r="BH500" i="8"/>
  <c r="BG500" i="8"/>
  <c r="BF500" i="8"/>
  <c r="T500" i="8"/>
  <c r="R500" i="8"/>
  <c r="P500" i="8"/>
  <c r="BI497" i="8"/>
  <c r="BH497" i="8"/>
  <c r="BG497" i="8"/>
  <c r="BF497" i="8"/>
  <c r="T497" i="8"/>
  <c r="R497" i="8"/>
  <c r="P497" i="8"/>
  <c r="BI483" i="8"/>
  <c r="BH483" i="8"/>
  <c r="BG483" i="8"/>
  <c r="BF483" i="8"/>
  <c r="T483" i="8"/>
  <c r="R483" i="8"/>
  <c r="P483" i="8"/>
  <c r="BI479" i="8"/>
  <c r="BH479" i="8"/>
  <c r="BG479" i="8"/>
  <c r="BF479" i="8"/>
  <c r="T479" i="8"/>
  <c r="R479" i="8"/>
  <c r="P479" i="8"/>
  <c r="BI475" i="8"/>
  <c r="BH475" i="8"/>
  <c r="BG475" i="8"/>
  <c r="BF475" i="8"/>
  <c r="T475" i="8"/>
  <c r="R475" i="8"/>
  <c r="P475" i="8"/>
  <c r="BI456" i="8"/>
  <c r="BH456" i="8"/>
  <c r="BG456" i="8"/>
  <c r="BF456" i="8"/>
  <c r="T456" i="8"/>
  <c r="R456" i="8"/>
  <c r="P456" i="8"/>
  <c r="BI452" i="8"/>
  <c r="BH452" i="8"/>
  <c r="BG452" i="8"/>
  <c r="BF452" i="8"/>
  <c r="T452" i="8"/>
  <c r="R452" i="8"/>
  <c r="P452" i="8"/>
  <c r="BI434" i="8"/>
  <c r="BH434" i="8"/>
  <c r="BG434" i="8"/>
  <c r="BF434" i="8"/>
  <c r="T434" i="8"/>
  <c r="R434" i="8"/>
  <c r="P434" i="8"/>
  <c r="BI415" i="8"/>
  <c r="BH415" i="8"/>
  <c r="BG415" i="8"/>
  <c r="BF415" i="8"/>
  <c r="T415" i="8"/>
  <c r="R415" i="8"/>
  <c r="P415" i="8"/>
  <c r="BI397" i="8"/>
  <c r="BH397" i="8"/>
  <c r="BG397" i="8"/>
  <c r="BF397" i="8"/>
  <c r="T397" i="8"/>
  <c r="R397" i="8"/>
  <c r="P397" i="8"/>
  <c r="BI378" i="8"/>
  <c r="BH378" i="8"/>
  <c r="BG378" i="8"/>
  <c r="BF378" i="8"/>
  <c r="T378" i="8"/>
  <c r="R378" i="8"/>
  <c r="P378" i="8"/>
  <c r="BI360" i="8"/>
  <c r="BH360" i="8"/>
  <c r="BG360" i="8"/>
  <c r="BF360" i="8"/>
  <c r="T360" i="8"/>
  <c r="R360" i="8"/>
  <c r="P360" i="8"/>
  <c r="BI341" i="8"/>
  <c r="BH341" i="8"/>
  <c r="BG341" i="8"/>
  <c r="BF341" i="8"/>
  <c r="T341" i="8"/>
  <c r="R341" i="8"/>
  <c r="P341" i="8"/>
  <c r="BI323" i="8"/>
  <c r="BH323" i="8"/>
  <c r="BG323" i="8"/>
  <c r="BF323" i="8"/>
  <c r="T323" i="8"/>
  <c r="R323" i="8"/>
  <c r="P323" i="8"/>
  <c r="BI319" i="8"/>
  <c r="BH319" i="8"/>
  <c r="BG319" i="8"/>
  <c r="BF319" i="8"/>
  <c r="T319" i="8"/>
  <c r="R319" i="8"/>
  <c r="P319" i="8"/>
  <c r="BI301" i="8"/>
  <c r="BH301" i="8"/>
  <c r="BG301" i="8"/>
  <c r="BF301" i="8"/>
  <c r="T301" i="8"/>
  <c r="R301" i="8"/>
  <c r="P301" i="8"/>
  <c r="BI298" i="8"/>
  <c r="BH298" i="8"/>
  <c r="BG298" i="8"/>
  <c r="BF298" i="8"/>
  <c r="T298" i="8"/>
  <c r="R298" i="8"/>
  <c r="P298" i="8"/>
  <c r="BI286" i="8"/>
  <c r="BH286" i="8"/>
  <c r="BG286" i="8"/>
  <c r="BF286" i="8"/>
  <c r="T286" i="8"/>
  <c r="R286" i="8"/>
  <c r="P286" i="8"/>
  <c r="BI275" i="8"/>
  <c r="BH275" i="8"/>
  <c r="BG275" i="8"/>
  <c r="BF275" i="8"/>
  <c r="T275" i="8"/>
  <c r="R275" i="8"/>
  <c r="P275" i="8"/>
  <c r="BI264" i="8"/>
  <c r="BH264" i="8"/>
  <c r="BG264" i="8"/>
  <c r="BF264" i="8"/>
  <c r="T264" i="8"/>
  <c r="R264" i="8"/>
  <c r="P264" i="8"/>
  <c r="BI253" i="8"/>
  <c r="BH253" i="8"/>
  <c r="BG253" i="8"/>
  <c r="BF253" i="8"/>
  <c r="T253" i="8"/>
  <c r="R253" i="8"/>
  <c r="P253" i="8"/>
  <c r="BI241" i="8"/>
  <c r="BH241" i="8"/>
  <c r="BG241" i="8"/>
  <c r="BF241" i="8"/>
  <c r="T241" i="8"/>
  <c r="R241" i="8"/>
  <c r="P241" i="8"/>
  <c r="BI230" i="8"/>
  <c r="BH230" i="8"/>
  <c r="BG230" i="8"/>
  <c r="BF230" i="8"/>
  <c r="T230" i="8"/>
  <c r="R230" i="8"/>
  <c r="P230" i="8"/>
  <c r="BI219" i="8"/>
  <c r="BH219" i="8"/>
  <c r="BG219" i="8"/>
  <c r="BF219" i="8"/>
  <c r="T219" i="8"/>
  <c r="R219" i="8"/>
  <c r="P219" i="8"/>
  <c r="BI208" i="8"/>
  <c r="BH208" i="8"/>
  <c r="BG208" i="8"/>
  <c r="BF208" i="8"/>
  <c r="T208" i="8"/>
  <c r="R208" i="8"/>
  <c r="P208" i="8"/>
  <c r="BI205" i="8"/>
  <c r="BH205" i="8"/>
  <c r="BG205" i="8"/>
  <c r="BF205" i="8"/>
  <c r="T205" i="8"/>
  <c r="R205" i="8"/>
  <c r="P205" i="8"/>
  <c r="BI201" i="8"/>
  <c r="BH201" i="8"/>
  <c r="BG201" i="8"/>
  <c r="BF201" i="8"/>
  <c r="T201" i="8"/>
  <c r="R201" i="8"/>
  <c r="P201" i="8"/>
  <c r="BI197" i="8"/>
  <c r="BH197" i="8"/>
  <c r="BG197" i="8"/>
  <c r="BF197" i="8"/>
  <c r="T197" i="8"/>
  <c r="T196" i="8"/>
  <c r="R197" i="8"/>
  <c r="R196" i="8" s="1"/>
  <c r="P197" i="8"/>
  <c r="P196" i="8" s="1"/>
  <c r="BI194" i="8"/>
  <c r="BH194" i="8"/>
  <c r="BG194" i="8"/>
  <c r="BF194" i="8"/>
  <c r="T194" i="8"/>
  <c r="R194" i="8"/>
  <c r="P194" i="8"/>
  <c r="BI190" i="8"/>
  <c r="BH190" i="8"/>
  <c r="BG190" i="8"/>
  <c r="BF190" i="8"/>
  <c r="T190" i="8"/>
  <c r="R190" i="8"/>
  <c r="P190" i="8"/>
  <c r="BI188" i="8"/>
  <c r="BH188" i="8"/>
  <c r="BG188" i="8"/>
  <c r="BF188" i="8"/>
  <c r="T188" i="8"/>
  <c r="R188" i="8"/>
  <c r="P188" i="8"/>
  <c r="BI186" i="8"/>
  <c r="BH186" i="8"/>
  <c r="BG186" i="8"/>
  <c r="BF186" i="8"/>
  <c r="T186" i="8"/>
  <c r="R186" i="8"/>
  <c r="P186" i="8"/>
  <c r="BI182" i="8"/>
  <c r="BH182" i="8"/>
  <c r="BG182" i="8"/>
  <c r="BF182" i="8"/>
  <c r="T182" i="8"/>
  <c r="R182" i="8"/>
  <c r="P182" i="8"/>
  <c r="BI179" i="8"/>
  <c r="BH179" i="8"/>
  <c r="BG179" i="8"/>
  <c r="BF179" i="8"/>
  <c r="T179" i="8"/>
  <c r="R179" i="8"/>
  <c r="P179" i="8"/>
  <c r="BI161" i="8"/>
  <c r="BH161" i="8"/>
  <c r="BG161" i="8"/>
  <c r="BF161" i="8"/>
  <c r="T161" i="8"/>
  <c r="R161" i="8"/>
  <c r="P161" i="8"/>
  <c r="BI143" i="8"/>
  <c r="BH143" i="8"/>
  <c r="BG143" i="8"/>
  <c r="BF143" i="8"/>
  <c r="T143" i="8"/>
  <c r="R143" i="8"/>
  <c r="P143" i="8"/>
  <c r="BI124" i="8"/>
  <c r="BH124" i="8"/>
  <c r="BG124" i="8"/>
  <c r="BF124" i="8"/>
  <c r="T124" i="8"/>
  <c r="R124" i="8"/>
  <c r="P124" i="8"/>
  <c r="BI104" i="8"/>
  <c r="BH104" i="8"/>
  <c r="BG104" i="8"/>
  <c r="BF104" i="8"/>
  <c r="T104" i="8"/>
  <c r="R104" i="8"/>
  <c r="P104" i="8"/>
  <c r="BI99" i="8"/>
  <c r="BH99" i="8"/>
  <c r="BG99" i="8"/>
  <c r="BF99" i="8"/>
  <c r="T99" i="8"/>
  <c r="R99" i="8"/>
  <c r="R98" i="8" s="1"/>
  <c r="P99" i="8"/>
  <c r="J92" i="8"/>
  <c r="F92" i="8"/>
  <c r="F90" i="8"/>
  <c r="E88" i="8"/>
  <c r="J58" i="8"/>
  <c r="F58" i="8"/>
  <c r="F56" i="8"/>
  <c r="E54" i="8"/>
  <c r="J26" i="8"/>
  <c r="E26" i="8"/>
  <c r="J93" i="8"/>
  <c r="J25" i="8"/>
  <c r="J20" i="8"/>
  <c r="E20" i="8"/>
  <c r="F59" i="8"/>
  <c r="J19" i="8"/>
  <c r="J14" i="8"/>
  <c r="J90" i="8" s="1"/>
  <c r="E7" i="8"/>
  <c r="E50" i="8"/>
  <c r="J39" i="7"/>
  <c r="J38" i="7"/>
  <c r="AY62" i="1"/>
  <c r="J37" i="7"/>
  <c r="AX62" i="1" s="1"/>
  <c r="BI100" i="7"/>
  <c r="BH100" i="7"/>
  <c r="BG100" i="7"/>
  <c r="BF100" i="7"/>
  <c r="T100" i="7"/>
  <c r="T99" i="7" s="1"/>
  <c r="R100" i="7"/>
  <c r="R99" i="7" s="1"/>
  <c r="P100" i="7"/>
  <c r="P99" i="7"/>
  <c r="BI96" i="7"/>
  <c r="BH96" i="7"/>
  <c r="BG96" i="7"/>
  <c r="BF96" i="7"/>
  <c r="T96" i="7"/>
  <c r="T95" i="7"/>
  <c r="R96" i="7"/>
  <c r="R95" i="7" s="1"/>
  <c r="P96" i="7"/>
  <c r="P95" i="7" s="1"/>
  <c r="BI92" i="7"/>
  <c r="BH92" i="7"/>
  <c r="BG92" i="7"/>
  <c r="BF92" i="7"/>
  <c r="T92" i="7"/>
  <c r="T91" i="7"/>
  <c r="T90" i="7" s="1"/>
  <c r="T89" i="7" s="1"/>
  <c r="R92" i="7"/>
  <c r="R91" i="7" s="1"/>
  <c r="P92" i="7"/>
  <c r="P91" i="7" s="1"/>
  <c r="J85" i="7"/>
  <c r="F85" i="7"/>
  <c r="F83" i="7"/>
  <c r="E81" i="7"/>
  <c r="J58" i="7"/>
  <c r="F58" i="7"/>
  <c r="F56" i="7"/>
  <c r="E54" i="7"/>
  <c r="J26" i="7"/>
  <c r="E26" i="7"/>
  <c r="J86" i="7"/>
  <c r="J25" i="7"/>
  <c r="J20" i="7"/>
  <c r="E20" i="7"/>
  <c r="F59" i="7"/>
  <c r="J19" i="7"/>
  <c r="J14" i="7"/>
  <c r="J56" i="7"/>
  <c r="E7" i="7"/>
  <c r="E50" i="7"/>
  <c r="J39" i="6"/>
  <c r="J38" i="6"/>
  <c r="AY61" i="1"/>
  <c r="J37" i="6"/>
  <c r="AX61" i="1"/>
  <c r="BI230" i="6"/>
  <c r="BH230" i="6"/>
  <c r="BG230" i="6"/>
  <c r="BF230" i="6"/>
  <c r="T230" i="6"/>
  <c r="R230" i="6"/>
  <c r="P230" i="6"/>
  <c r="BI229" i="6"/>
  <c r="BH229" i="6"/>
  <c r="BG229" i="6"/>
  <c r="BF229" i="6"/>
  <c r="T229" i="6"/>
  <c r="R229" i="6"/>
  <c r="P229" i="6"/>
  <c r="BI228" i="6"/>
  <c r="BH228" i="6"/>
  <c r="BG228" i="6"/>
  <c r="BF228" i="6"/>
  <c r="T228" i="6"/>
  <c r="R228" i="6"/>
  <c r="P228" i="6"/>
  <c r="BI227" i="6"/>
  <c r="BH227" i="6"/>
  <c r="BG227" i="6"/>
  <c r="BF227" i="6"/>
  <c r="T227" i="6"/>
  <c r="R227" i="6"/>
  <c r="P227" i="6"/>
  <c r="BI226" i="6"/>
  <c r="BH226" i="6"/>
  <c r="BG226" i="6"/>
  <c r="BF226" i="6"/>
  <c r="T226" i="6"/>
  <c r="R226" i="6"/>
  <c r="P226" i="6"/>
  <c r="BI225" i="6"/>
  <c r="BH225" i="6"/>
  <c r="BG225" i="6"/>
  <c r="BF225" i="6"/>
  <c r="T225" i="6"/>
  <c r="R225" i="6"/>
  <c r="P225" i="6"/>
  <c r="BI223" i="6"/>
  <c r="BH223" i="6"/>
  <c r="BG223" i="6"/>
  <c r="BF223" i="6"/>
  <c r="T223" i="6"/>
  <c r="R223" i="6"/>
  <c r="P223" i="6"/>
  <c r="BI222" i="6"/>
  <c r="BH222" i="6"/>
  <c r="BG222" i="6"/>
  <c r="BF222" i="6"/>
  <c r="T222" i="6"/>
  <c r="R222" i="6"/>
  <c r="P222" i="6"/>
  <c r="BI221" i="6"/>
  <c r="BH221" i="6"/>
  <c r="BG221" i="6"/>
  <c r="BF221" i="6"/>
  <c r="T221" i="6"/>
  <c r="R221" i="6"/>
  <c r="P221" i="6"/>
  <c r="BI220" i="6"/>
  <c r="BH220" i="6"/>
  <c r="BG220" i="6"/>
  <c r="BF220" i="6"/>
  <c r="T220" i="6"/>
  <c r="R220" i="6"/>
  <c r="P220" i="6"/>
  <c r="BI217" i="6"/>
  <c r="BH217" i="6"/>
  <c r="BG217" i="6"/>
  <c r="BF217" i="6"/>
  <c r="T217" i="6"/>
  <c r="R217" i="6"/>
  <c r="P217" i="6"/>
  <c r="BI216" i="6"/>
  <c r="BH216" i="6"/>
  <c r="BG216" i="6"/>
  <c r="BF216" i="6"/>
  <c r="T216" i="6"/>
  <c r="R216" i="6"/>
  <c r="P216" i="6"/>
  <c r="BI215" i="6"/>
  <c r="BH215" i="6"/>
  <c r="BG215" i="6"/>
  <c r="BF215" i="6"/>
  <c r="T215" i="6"/>
  <c r="R215" i="6"/>
  <c r="P215" i="6"/>
  <c r="BI214" i="6"/>
  <c r="BH214" i="6"/>
  <c r="BG214" i="6"/>
  <c r="BF214" i="6"/>
  <c r="T214" i="6"/>
  <c r="R214" i="6"/>
  <c r="P214" i="6"/>
  <c r="BI213" i="6"/>
  <c r="BH213" i="6"/>
  <c r="BG213" i="6"/>
  <c r="BF213" i="6"/>
  <c r="T213" i="6"/>
  <c r="R213" i="6"/>
  <c r="P213" i="6"/>
  <c r="BI212" i="6"/>
  <c r="BH212" i="6"/>
  <c r="BG212" i="6"/>
  <c r="BF212" i="6"/>
  <c r="T212" i="6"/>
  <c r="R212" i="6"/>
  <c r="P212" i="6"/>
  <c r="BI211" i="6"/>
  <c r="BH211" i="6"/>
  <c r="BG211" i="6"/>
  <c r="BF211" i="6"/>
  <c r="T211" i="6"/>
  <c r="R211" i="6"/>
  <c r="P211" i="6"/>
  <c r="BI209" i="6"/>
  <c r="BH209" i="6"/>
  <c r="BG209" i="6"/>
  <c r="BF209" i="6"/>
  <c r="T209" i="6"/>
  <c r="R209" i="6"/>
  <c r="P209" i="6"/>
  <c r="BI208" i="6"/>
  <c r="BH208" i="6"/>
  <c r="BG208" i="6"/>
  <c r="BF208" i="6"/>
  <c r="T208" i="6"/>
  <c r="R208" i="6"/>
  <c r="P208" i="6"/>
  <c r="BI207" i="6"/>
  <c r="BH207" i="6"/>
  <c r="BG207" i="6"/>
  <c r="BF207" i="6"/>
  <c r="T207" i="6"/>
  <c r="R207" i="6"/>
  <c r="P207" i="6"/>
  <c r="BI206" i="6"/>
  <c r="BH206" i="6"/>
  <c r="BG206" i="6"/>
  <c r="BF206" i="6"/>
  <c r="T206" i="6"/>
  <c r="R206" i="6"/>
  <c r="P206" i="6"/>
  <c r="BI205" i="6"/>
  <c r="BH205" i="6"/>
  <c r="BG205" i="6"/>
  <c r="BF205" i="6"/>
  <c r="T205" i="6"/>
  <c r="R205" i="6"/>
  <c r="P205" i="6"/>
  <c r="BI202" i="6"/>
  <c r="BH202" i="6"/>
  <c r="BG202" i="6"/>
  <c r="BF202" i="6"/>
  <c r="T202" i="6"/>
  <c r="R202" i="6"/>
  <c r="P202" i="6"/>
  <c r="BI201" i="6"/>
  <c r="BH201" i="6"/>
  <c r="BG201" i="6"/>
  <c r="BF201" i="6"/>
  <c r="T201" i="6"/>
  <c r="R201" i="6"/>
  <c r="P201" i="6"/>
  <c r="BI200" i="6"/>
  <c r="BH200" i="6"/>
  <c r="BG200" i="6"/>
  <c r="BF200" i="6"/>
  <c r="T200" i="6"/>
  <c r="R200" i="6"/>
  <c r="P200" i="6"/>
  <c r="BI199" i="6"/>
  <c r="BH199" i="6"/>
  <c r="BG199" i="6"/>
  <c r="BF199" i="6"/>
  <c r="T199" i="6"/>
  <c r="R199" i="6"/>
  <c r="P199" i="6"/>
  <c r="BI198" i="6"/>
  <c r="BH198" i="6"/>
  <c r="BG198" i="6"/>
  <c r="BF198" i="6"/>
  <c r="T198" i="6"/>
  <c r="R198" i="6"/>
  <c r="P198" i="6"/>
  <c r="BI197" i="6"/>
  <c r="BH197" i="6"/>
  <c r="BG197" i="6"/>
  <c r="BF197" i="6"/>
  <c r="T197" i="6"/>
  <c r="R197" i="6"/>
  <c r="P197" i="6"/>
  <c r="BI196" i="6"/>
  <c r="BH196" i="6"/>
  <c r="BG196" i="6"/>
  <c r="BF196" i="6"/>
  <c r="T196" i="6"/>
  <c r="R196" i="6"/>
  <c r="P196" i="6"/>
  <c r="BI195" i="6"/>
  <c r="BH195" i="6"/>
  <c r="BG195" i="6"/>
  <c r="BF195" i="6"/>
  <c r="T195" i="6"/>
  <c r="R195" i="6"/>
  <c r="P195" i="6"/>
  <c r="BI194" i="6"/>
  <c r="BH194" i="6"/>
  <c r="BG194" i="6"/>
  <c r="BF194" i="6"/>
  <c r="T194" i="6"/>
  <c r="R194" i="6"/>
  <c r="P194" i="6"/>
  <c r="BI193" i="6"/>
  <c r="BH193" i="6"/>
  <c r="BG193" i="6"/>
  <c r="BF193" i="6"/>
  <c r="T193" i="6"/>
  <c r="R193" i="6"/>
  <c r="P193" i="6"/>
  <c r="BI192" i="6"/>
  <c r="BH192" i="6"/>
  <c r="BG192" i="6"/>
  <c r="BF192" i="6"/>
  <c r="T192" i="6"/>
  <c r="R192" i="6"/>
  <c r="P192" i="6"/>
  <c r="BI191" i="6"/>
  <c r="BH191" i="6"/>
  <c r="BG191" i="6"/>
  <c r="BF191" i="6"/>
  <c r="T191" i="6"/>
  <c r="R191" i="6"/>
  <c r="P191" i="6"/>
  <c r="BI190" i="6"/>
  <c r="BH190" i="6"/>
  <c r="BG190" i="6"/>
  <c r="BF190" i="6"/>
  <c r="T190" i="6"/>
  <c r="R190" i="6"/>
  <c r="P190" i="6"/>
  <c r="BI189" i="6"/>
  <c r="BH189" i="6"/>
  <c r="BG189" i="6"/>
  <c r="BF189" i="6"/>
  <c r="T189" i="6"/>
  <c r="R189" i="6"/>
  <c r="P189" i="6"/>
  <c r="BI188" i="6"/>
  <c r="BH188" i="6"/>
  <c r="BG188" i="6"/>
  <c r="BF188" i="6"/>
  <c r="T188" i="6"/>
  <c r="R188" i="6"/>
  <c r="P188" i="6"/>
  <c r="BI187" i="6"/>
  <c r="BH187" i="6"/>
  <c r="BG187" i="6"/>
  <c r="BF187" i="6"/>
  <c r="T187" i="6"/>
  <c r="R187" i="6"/>
  <c r="P187" i="6"/>
  <c r="BI186" i="6"/>
  <c r="BH186" i="6"/>
  <c r="BG186" i="6"/>
  <c r="BF186" i="6"/>
  <c r="T186" i="6"/>
  <c r="R186" i="6"/>
  <c r="P186" i="6"/>
  <c r="BI185" i="6"/>
  <c r="BH185" i="6"/>
  <c r="BG185" i="6"/>
  <c r="BF185" i="6"/>
  <c r="T185" i="6"/>
  <c r="R185" i="6"/>
  <c r="P185" i="6"/>
  <c r="BI184" i="6"/>
  <c r="BH184" i="6"/>
  <c r="BG184" i="6"/>
  <c r="BF184" i="6"/>
  <c r="T184" i="6"/>
  <c r="R184" i="6"/>
  <c r="P184" i="6"/>
  <c r="BI183" i="6"/>
  <c r="BH183" i="6"/>
  <c r="BG183" i="6"/>
  <c r="BF183" i="6"/>
  <c r="T183" i="6"/>
  <c r="R183" i="6"/>
  <c r="P183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9" i="6"/>
  <c r="BH179" i="6"/>
  <c r="BG179" i="6"/>
  <c r="BF179" i="6"/>
  <c r="T179" i="6"/>
  <c r="R179" i="6"/>
  <c r="P179" i="6"/>
  <c r="BI178" i="6"/>
  <c r="BH178" i="6"/>
  <c r="BG178" i="6"/>
  <c r="BF178" i="6"/>
  <c r="T178" i="6"/>
  <c r="R178" i="6"/>
  <c r="P178" i="6"/>
  <c r="BI177" i="6"/>
  <c r="BH177" i="6"/>
  <c r="BG177" i="6"/>
  <c r="BF177" i="6"/>
  <c r="T177" i="6"/>
  <c r="R177" i="6"/>
  <c r="P177" i="6"/>
  <c r="BI176" i="6"/>
  <c r="BH176" i="6"/>
  <c r="BG176" i="6"/>
  <c r="BF176" i="6"/>
  <c r="T176" i="6"/>
  <c r="R176" i="6"/>
  <c r="P176" i="6"/>
  <c r="BI175" i="6"/>
  <c r="BH175" i="6"/>
  <c r="BG175" i="6"/>
  <c r="BF175" i="6"/>
  <c r="T175" i="6"/>
  <c r="R175" i="6"/>
  <c r="P175" i="6"/>
  <c r="BI173" i="6"/>
  <c r="BH173" i="6"/>
  <c r="BG173" i="6"/>
  <c r="BF173" i="6"/>
  <c r="T173" i="6"/>
  <c r="R173" i="6"/>
  <c r="P173" i="6"/>
  <c r="BI172" i="6"/>
  <c r="BH172" i="6"/>
  <c r="BG172" i="6"/>
  <c r="BF172" i="6"/>
  <c r="T172" i="6"/>
  <c r="R172" i="6"/>
  <c r="P172" i="6"/>
  <c r="BI171" i="6"/>
  <c r="BH171" i="6"/>
  <c r="BG171" i="6"/>
  <c r="BF171" i="6"/>
  <c r="T171" i="6"/>
  <c r="R171" i="6"/>
  <c r="P171" i="6"/>
  <c r="BI170" i="6"/>
  <c r="BH170" i="6"/>
  <c r="BG170" i="6"/>
  <c r="BF170" i="6"/>
  <c r="T170" i="6"/>
  <c r="R170" i="6"/>
  <c r="P170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4" i="6"/>
  <c r="BH164" i="6"/>
  <c r="BG164" i="6"/>
  <c r="BF164" i="6"/>
  <c r="T164" i="6"/>
  <c r="R164" i="6"/>
  <c r="P164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56" i="6"/>
  <c r="BH156" i="6"/>
  <c r="BG156" i="6"/>
  <c r="BF156" i="6"/>
  <c r="T156" i="6"/>
  <c r="R156" i="6"/>
  <c r="P156" i="6"/>
  <c r="BI155" i="6"/>
  <c r="BH155" i="6"/>
  <c r="BG155" i="6"/>
  <c r="BF155" i="6"/>
  <c r="T155" i="6"/>
  <c r="R155" i="6"/>
  <c r="P155" i="6"/>
  <c r="BI154" i="6"/>
  <c r="BH154" i="6"/>
  <c r="BG154" i="6"/>
  <c r="BF154" i="6"/>
  <c r="T154" i="6"/>
  <c r="R154" i="6"/>
  <c r="P154" i="6"/>
  <c r="BI153" i="6"/>
  <c r="BH153" i="6"/>
  <c r="BG153" i="6"/>
  <c r="BF153" i="6"/>
  <c r="T153" i="6"/>
  <c r="R153" i="6"/>
  <c r="P153" i="6"/>
  <c r="BI152" i="6"/>
  <c r="BH152" i="6"/>
  <c r="BG152" i="6"/>
  <c r="BF152" i="6"/>
  <c r="T152" i="6"/>
  <c r="R152" i="6"/>
  <c r="P152" i="6"/>
  <c r="BI151" i="6"/>
  <c r="BH151" i="6"/>
  <c r="BG151" i="6"/>
  <c r="BF151" i="6"/>
  <c r="T151" i="6"/>
  <c r="R151" i="6"/>
  <c r="P151" i="6"/>
  <c r="BI150" i="6"/>
  <c r="BH150" i="6"/>
  <c r="BG150" i="6"/>
  <c r="BF150" i="6"/>
  <c r="T150" i="6"/>
  <c r="R150" i="6"/>
  <c r="P150" i="6"/>
  <c r="BI149" i="6"/>
  <c r="BH149" i="6"/>
  <c r="BG149" i="6"/>
  <c r="BF149" i="6"/>
  <c r="T149" i="6"/>
  <c r="R149" i="6"/>
  <c r="P149" i="6"/>
  <c r="BI148" i="6"/>
  <c r="BH148" i="6"/>
  <c r="BG148" i="6"/>
  <c r="BF148" i="6"/>
  <c r="T148" i="6"/>
  <c r="R148" i="6"/>
  <c r="P148" i="6"/>
  <c r="BI147" i="6"/>
  <c r="BH147" i="6"/>
  <c r="BG147" i="6"/>
  <c r="BF147" i="6"/>
  <c r="T147" i="6"/>
  <c r="R147" i="6"/>
  <c r="P147" i="6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1" i="6"/>
  <c r="BH121" i="6"/>
  <c r="BG121" i="6"/>
  <c r="BF121" i="6"/>
  <c r="T121" i="6"/>
  <c r="R121" i="6"/>
  <c r="P121" i="6"/>
  <c r="BI120" i="6"/>
  <c r="BH120" i="6"/>
  <c r="BG120" i="6"/>
  <c r="BF120" i="6"/>
  <c r="T120" i="6"/>
  <c r="R120" i="6"/>
  <c r="P120" i="6"/>
  <c r="BI119" i="6"/>
  <c r="BH119" i="6"/>
  <c r="BG119" i="6"/>
  <c r="BF119" i="6"/>
  <c r="T119" i="6"/>
  <c r="R119" i="6"/>
  <c r="P119" i="6"/>
  <c r="BI118" i="6"/>
  <c r="BH118" i="6"/>
  <c r="BG118" i="6"/>
  <c r="BF118" i="6"/>
  <c r="T118" i="6"/>
  <c r="R118" i="6"/>
  <c r="P118" i="6"/>
  <c r="BI117" i="6"/>
  <c r="BH117" i="6"/>
  <c r="BG117" i="6"/>
  <c r="BF117" i="6"/>
  <c r="T117" i="6"/>
  <c r="R117" i="6"/>
  <c r="P117" i="6"/>
  <c r="BI116" i="6"/>
  <c r="BH116" i="6"/>
  <c r="BG116" i="6"/>
  <c r="BF116" i="6"/>
  <c r="T116" i="6"/>
  <c r="R116" i="6"/>
  <c r="P116" i="6"/>
  <c r="BI115" i="6"/>
  <c r="BH115" i="6"/>
  <c r="BG115" i="6"/>
  <c r="BF115" i="6"/>
  <c r="T115" i="6"/>
  <c r="R115" i="6"/>
  <c r="P115" i="6"/>
  <c r="BI114" i="6"/>
  <c r="BH114" i="6"/>
  <c r="BG114" i="6"/>
  <c r="BF114" i="6"/>
  <c r="T114" i="6"/>
  <c r="R114" i="6"/>
  <c r="P114" i="6"/>
  <c r="BI113" i="6"/>
  <c r="BH113" i="6"/>
  <c r="BG113" i="6"/>
  <c r="BF113" i="6"/>
  <c r="T113" i="6"/>
  <c r="R113" i="6"/>
  <c r="P113" i="6"/>
  <c r="BI112" i="6"/>
  <c r="BH112" i="6"/>
  <c r="BG112" i="6"/>
  <c r="BF112" i="6"/>
  <c r="T112" i="6"/>
  <c r="R112" i="6"/>
  <c r="P112" i="6"/>
  <c r="BI111" i="6"/>
  <c r="BH111" i="6"/>
  <c r="BG111" i="6"/>
  <c r="BF111" i="6"/>
  <c r="T111" i="6"/>
  <c r="R111" i="6"/>
  <c r="P111" i="6"/>
  <c r="BI110" i="6"/>
  <c r="BH110" i="6"/>
  <c r="BG110" i="6"/>
  <c r="BF110" i="6"/>
  <c r="T110" i="6"/>
  <c r="R110" i="6"/>
  <c r="P110" i="6"/>
  <c r="BI109" i="6"/>
  <c r="BH109" i="6"/>
  <c r="BG109" i="6"/>
  <c r="BF109" i="6"/>
  <c r="T109" i="6"/>
  <c r="R109" i="6"/>
  <c r="P109" i="6"/>
  <c r="BI108" i="6"/>
  <c r="BH108" i="6"/>
  <c r="BG108" i="6"/>
  <c r="BF108" i="6"/>
  <c r="T108" i="6"/>
  <c r="R108" i="6"/>
  <c r="P108" i="6"/>
  <c r="BI107" i="6"/>
  <c r="BH107" i="6"/>
  <c r="BG107" i="6"/>
  <c r="BF107" i="6"/>
  <c r="T107" i="6"/>
  <c r="R107" i="6"/>
  <c r="P107" i="6"/>
  <c r="BI106" i="6"/>
  <c r="BH106" i="6"/>
  <c r="BG106" i="6"/>
  <c r="BF106" i="6"/>
  <c r="T106" i="6"/>
  <c r="R106" i="6"/>
  <c r="P106" i="6"/>
  <c r="BI105" i="6"/>
  <c r="BH105" i="6"/>
  <c r="BG105" i="6"/>
  <c r="BF105" i="6"/>
  <c r="T105" i="6"/>
  <c r="R105" i="6"/>
  <c r="P105" i="6"/>
  <c r="BI104" i="6"/>
  <c r="BH104" i="6"/>
  <c r="BG104" i="6"/>
  <c r="BF104" i="6"/>
  <c r="T104" i="6"/>
  <c r="R104" i="6"/>
  <c r="P104" i="6"/>
  <c r="BI103" i="6"/>
  <c r="BH103" i="6"/>
  <c r="BG103" i="6"/>
  <c r="BF103" i="6"/>
  <c r="T103" i="6"/>
  <c r="R103" i="6"/>
  <c r="P103" i="6"/>
  <c r="BI102" i="6"/>
  <c r="BH102" i="6"/>
  <c r="BG102" i="6"/>
  <c r="BF102" i="6"/>
  <c r="T102" i="6"/>
  <c r="R102" i="6"/>
  <c r="P102" i="6"/>
  <c r="BI101" i="6"/>
  <c r="BH101" i="6"/>
  <c r="BG101" i="6"/>
  <c r="BF101" i="6"/>
  <c r="T101" i="6"/>
  <c r="R101" i="6"/>
  <c r="P101" i="6"/>
  <c r="BI100" i="6"/>
  <c r="BH100" i="6"/>
  <c r="BG100" i="6"/>
  <c r="BF100" i="6"/>
  <c r="T100" i="6"/>
  <c r="R100" i="6"/>
  <c r="P100" i="6"/>
  <c r="BI99" i="6"/>
  <c r="BH99" i="6"/>
  <c r="BG99" i="6"/>
  <c r="BF99" i="6"/>
  <c r="T99" i="6"/>
  <c r="R99" i="6"/>
  <c r="P99" i="6"/>
  <c r="BI98" i="6"/>
  <c r="BH98" i="6"/>
  <c r="BG98" i="6"/>
  <c r="BF98" i="6"/>
  <c r="T98" i="6"/>
  <c r="R98" i="6"/>
  <c r="P98" i="6"/>
  <c r="BI97" i="6"/>
  <c r="BH97" i="6"/>
  <c r="BG97" i="6"/>
  <c r="BF97" i="6"/>
  <c r="T97" i="6"/>
  <c r="R97" i="6"/>
  <c r="P97" i="6"/>
  <c r="J91" i="6"/>
  <c r="F91" i="6"/>
  <c r="F89" i="6"/>
  <c r="E87" i="6"/>
  <c r="J58" i="6"/>
  <c r="F58" i="6"/>
  <c r="F56" i="6"/>
  <c r="E54" i="6"/>
  <c r="J26" i="6"/>
  <c r="E26" i="6"/>
  <c r="J92" i="6"/>
  <c r="J25" i="6"/>
  <c r="J20" i="6"/>
  <c r="E20" i="6"/>
  <c r="F59" i="6"/>
  <c r="J19" i="6"/>
  <c r="J14" i="6"/>
  <c r="J56" i="6"/>
  <c r="E7" i="6"/>
  <c r="E83" i="6"/>
  <c r="J39" i="5"/>
  <c r="J38" i="5"/>
  <c r="AY60" i="1"/>
  <c r="J37" i="5"/>
  <c r="AX60" i="1"/>
  <c r="BI649" i="5"/>
  <c r="BH649" i="5"/>
  <c r="BG649" i="5"/>
  <c r="BF649" i="5"/>
  <c r="T649" i="5"/>
  <c r="R649" i="5"/>
  <c r="P649" i="5"/>
  <c r="BI647" i="5"/>
  <c r="BH647" i="5"/>
  <c r="BG647" i="5"/>
  <c r="BF647" i="5"/>
  <c r="T647" i="5"/>
  <c r="R647" i="5"/>
  <c r="P647" i="5"/>
  <c r="BI645" i="5"/>
  <c r="BH645" i="5"/>
  <c r="BG645" i="5"/>
  <c r="BF645" i="5"/>
  <c r="T645" i="5"/>
  <c r="R645" i="5"/>
  <c r="P645" i="5"/>
  <c r="BI641" i="5"/>
  <c r="BH641" i="5"/>
  <c r="BG641" i="5"/>
  <c r="BF641" i="5"/>
  <c r="T641" i="5"/>
  <c r="R641" i="5"/>
  <c r="P641" i="5"/>
  <c r="BI639" i="5"/>
  <c r="BH639" i="5"/>
  <c r="BG639" i="5"/>
  <c r="BF639" i="5"/>
  <c r="T639" i="5"/>
  <c r="R639" i="5"/>
  <c r="P639" i="5"/>
  <c r="BI637" i="5"/>
  <c r="BH637" i="5"/>
  <c r="BG637" i="5"/>
  <c r="BF637" i="5"/>
  <c r="T637" i="5"/>
  <c r="R637" i="5"/>
  <c r="P637" i="5"/>
  <c r="BI635" i="5"/>
  <c r="BH635" i="5"/>
  <c r="BG635" i="5"/>
  <c r="BF635" i="5"/>
  <c r="T635" i="5"/>
  <c r="R635" i="5"/>
  <c r="P635" i="5"/>
  <c r="BI632" i="5"/>
  <c r="BH632" i="5"/>
  <c r="BG632" i="5"/>
  <c r="BF632" i="5"/>
  <c r="T632" i="5"/>
  <c r="R632" i="5"/>
  <c r="P632" i="5"/>
  <c r="BI629" i="5"/>
  <c r="BH629" i="5"/>
  <c r="BG629" i="5"/>
  <c r="BF629" i="5"/>
  <c r="T629" i="5"/>
  <c r="R629" i="5"/>
  <c r="P629" i="5"/>
  <c r="BI626" i="5"/>
  <c r="BH626" i="5"/>
  <c r="BG626" i="5"/>
  <c r="BF626" i="5"/>
  <c r="T626" i="5"/>
  <c r="R626" i="5"/>
  <c r="P626" i="5"/>
  <c r="BI624" i="5"/>
  <c r="BH624" i="5"/>
  <c r="BG624" i="5"/>
  <c r="BF624" i="5"/>
  <c r="T624" i="5"/>
  <c r="R624" i="5"/>
  <c r="P624" i="5"/>
  <c r="BI622" i="5"/>
  <c r="BH622" i="5"/>
  <c r="BG622" i="5"/>
  <c r="BF622" i="5"/>
  <c r="T622" i="5"/>
  <c r="R622" i="5"/>
  <c r="P622" i="5"/>
  <c r="BI619" i="5"/>
  <c r="BH619" i="5"/>
  <c r="BG619" i="5"/>
  <c r="BF619" i="5"/>
  <c r="T619" i="5"/>
  <c r="R619" i="5"/>
  <c r="P619" i="5"/>
  <c r="BI616" i="5"/>
  <c r="BH616" i="5"/>
  <c r="BG616" i="5"/>
  <c r="BF616" i="5"/>
  <c r="T616" i="5"/>
  <c r="R616" i="5"/>
  <c r="P616" i="5"/>
  <c r="BI613" i="5"/>
  <c r="BH613" i="5"/>
  <c r="BG613" i="5"/>
  <c r="BF613" i="5"/>
  <c r="T613" i="5"/>
  <c r="R613" i="5"/>
  <c r="P613" i="5"/>
  <c r="BI610" i="5"/>
  <c r="BH610" i="5"/>
  <c r="BG610" i="5"/>
  <c r="BF610" i="5"/>
  <c r="T610" i="5"/>
  <c r="R610" i="5"/>
  <c r="P610" i="5"/>
  <c r="BI607" i="5"/>
  <c r="BH607" i="5"/>
  <c r="BG607" i="5"/>
  <c r="BF607" i="5"/>
  <c r="T607" i="5"/>
  <c r="R607" i="5"/>
  <c r="P607" i="5"/>
  <c r="BI605" i="5"/>
  <c r="BH605" i="5"/>
  <c r="BG605" i="5"/>
  <c r="BF605" i="5"/>
  <c r="T605" i="5"/>
  <c r="R605" i="5"/>
  <c r="P605" i="5"/>
  <c r="BI603" i="5"/>
  <c r="BH603" i="5"/>
  <c r="BG603" i="5"/>
  <c r="BF603" i="5"/>
  <c r="T603" i="5"/>
  <c r="R603" i="5"/>
  <c r="P603" i="5"/>
  <c r="BI601" i="5"/>
  <c r="BH601" i="5"/>
  <c r="BG601" i="5"/>
  <c r="BF601" i="5"/>
  <c r="T601" i="5"/>
  <c r="R601" i="5"/>
  <c r="P601" i="5"/>
  <c r="BI598" i="5"/>
  <c r="BH598" i="5"/>
  <c r="BG598" i="5"/>
  <c r="BF598" i="5"/>
  <c r="T598" i="5"/>
  <c r="R598" i="5"/>
  <c r="P598" i="5"/>
  <c r="BI595" i="5"/>
  <c r="BH595" i="5"/>
  <c r="BG595" i="5"/>
  <c r="BF595" i="5"/>
  <c r="T595" i="5"/>
  <c r="R595" i="5"/>
  <c r="P595" i="5"/>
  <c r="BI592" i="5"/>
  <c r="BH592" i="5"/>
  <c r="BG592" i="5"/>
  <c r="BF592" i="5"/>
  <c r="T592" i="5"/>
  <c r="R592" i="5"/>
  <c r="P592" i="5"/>
  <c r="BI589" i="5"/>
  <c r="BH589" i="5"/>
  <c r="BG589" i="5"/>
  <c r="BF589" i="5"/>
  <c r="T589" i="5"/>
  <c r="R589" i="5"/>
  <c r="P589" i="5"/>
  <c r="BI584" i="5"/>
  <c r="BH584" i="5"/>
  <c r="BG584" i="5"/>
  <c r="BF584" i="5"/>
  <c r="T584" i="5"/>
  <c r="R584" i="5"/>
  <c r="P584" i="5"/>
  <c r="BI574" i="5"/>
  <c r="BH574" i="5"/>
  <c r="BG574" i="5"/>
  <c r="BF574" i="5"/>
  <c r="T574" i="5"/>
  <c r="R574" i="5"/>
  <c r="P574" i="5"/>
  <c r="BI570" i="5"/>
  <c r="BH570" i="5"/>
  <c r="BG570" i="5"/>
  <c r="BF570" i="5"/>
  <c r="T570" i="5"/>
  <c r="R570" i="5"/>
  <c r="P570" i="5"/>
  <c r="BI564" i="5"/>
  <c r="BH564" i="5"/>
  <c r="BG564" i="5"/>
  <c r="BF564" i="5"/>
  <c r="T564" i="5"/>
  <c r="R564" i="5"/>
  <c r="P564" i="5"/>
  <c r="BI544" i="5"/>
  <c r="BH544" i="5"/>
  <c r="BG544" i="5"/>
  <c r="BF544" i="5"/>
  <c r="T544" i="5"/>
  <c r="R544" i="5"/>
  <c r="P544" i="5"/>
  <c r="BI540" i="5"/>
  <c r="BH540" i="5"/>
  <c r="BG540" i="5"/>
  <c r="BF540" i="5"/>
  <c r="T540" i="5"/>
  <c r="R540" i="5"/>
  <c r="P540" i="5"/>
  <c r="BI521" i="5"/>
  <c r="BH521" i="5"/>
  <c r="BG521" i="5"/>
  <c r="BF521" i="5"/>
  <c r="T521" i="5"/>
  <c r="R521" i="5"/>
  <c r="P521" i="5"/>
  <c r="BI501" i="5"/>
  <c r="BH501" i="5"/>
  <c r="BG501" i="5"/>
  <c r="BF501" i="5"/>
  <c r="T501" i="5"/>
  <c r="R501" i="5"/>
  <c r="P501" i="5"/>
  <c r="BI482" i="5"/>
  <c r="BH482" i="5"/>
  <c r="BG482" i="5"/>
  <c r="BF482" i="5"/>
  <c r="T482" i="5"/>
  <c r="R482" i="5"/>
  <c r="P482" i="5"/>
  <c r="BI462" i="5"/>
  <c r="BH462" i="5"/>
  <c r="BG462" i="5"/>
  <c r="BF462" i="5"/>
  <c r="T462" i="5"/>
  <c r="R462" i="5"/>
  <c r="P462" i="5"/>
  <c r="BI443" i="5"/>
  <c r="BH443" i="5"/>
  <c r="BG443" i="5"/>
  <c r="BF443" i="5"/>
  <c r="T443" i="5"/>
  <c r="R443" i="5"/>
  <c r="P443" i="5"/>
  <c r="BI439" i="5"/>
  <c r="BH439" i="5"/>
  <c r="BG439" i="5"/>
  <c r="BF439" i="5"/>
  <c r="T439" i="5"/>
  <c r="R439" i="5"/>
  <c r="P439" i="5"/>
  <c r="BI420" i="5"/>
  <c r="BH420" i="5"/>
  <c r="BG420" i="5"/>
  <c r="BF420" i="5"/>
  <c r="T420" i="5"/>
  <c r="R420" i="5"/>
  <c r="P420" i="5"/>
  <c r="BI417" i="5"/>
  <c r="BH417" i="5"/>
  <c r="BG417" i="5"/>
  <c r="BF417" i="5"/>
  <c r="T417" i="5"/>
  <c r="R417" i="5"/>
  <c r="P417" i="5"/>
  <c r="BI403" i="5"/>
  <c r="BH403" i="5"/>
  <c r="BG403" i="5"/>
  <c r="BF403" i="5"/>
  <c r="T403" i="5"/>
  <c r="R403" i="5"/>
  <c r="P403" i="5"/>
  <c r="BI390" i="5"/>
  <c r="BH390" i="5"/>
  <c r="BG390" i="5"/>
  <c r="BF390" i="5"/>
  <c r="T390" i="5"/>
  <c r="R390" i="5"/>
  <c r="P390" i="5"/>
  <c r="BI377" i="5"/>
  <c r="BH377" i="5"/>
  <c r="BG377" i="5"/>
  <c r="BF377" i="5"/>
  <c r="T377" i="5"/>
  <c r="R377" i="5"/>
  <c r="P377" i="5"/>
  <c r="BI364" i="5"/>
  <c r="BH364" i="5"/>
  <c r="BG364" i="5"/>
  <c r="BF364" i="5"/>
  <c r="T364" i="5"/>
  <c r="R364" i="5"/>
  <c r="P364" i="5"/>
  <c r="BI350" i="5"/>
  <c r="BH350" i="5"/>
  <c r="BG350" i="5"/>
  <c r="BF350" i="5"/>
  <c r="T350" i="5"/>
  <c r="R350" i="5"/>
  <c r="P350" i="5"/>
  <c r="BI337" i="5"/>
  <c r="BH337" i="5"/>
  <c r="BG337" i="5"/>
  <c r="BF337" i="5"/>
  <c r="T337" i="5"/>
  <c r="R337" i="5"/>
  <c r="P337" i="5"/>
  <c r="BI324" i="5"/>
  <c r="BH324" i="5"/>
  <c r="BG324" i="5"/>
  <c r="BF324" i="5"/>
  <c r="T324" i="5"/>
  <c r="R324" i="5"/>
  <c r="P324" i="5"/>
  <c r="BI311" i="5"/>
  <c r="BH311" i="5"/>
  <c r="BG311" i="5"/>
  <c r="BF311" i="5"/>
  <c r="T311" i="5"/>
  <c r="R311" i="5"/>
  <c r="P311" i="5"/>
  <c r="BI308" i="5"/>
  <c r="BH308" i="5"/>
  <c r="BG308" i="5"/>
  <c r="BF308" i="5"/>
  <c r="T308" i="5"/>
  <c r="R308" i="5"/>
  <c r="P308" i="5"/>
  <c r="BI299" i="5"/>
  <c r="BH299" i="5"/>
  <c r="BG299" i="5"/>
  <c r="BF299" i="5"/>
  <c r="T299" i="5"/>
  <c r="R299" i="5"/>
  <c r="P299" i="5"/>
  <c r="BI289" i="5"/>
  <c r="BH289" i="5"/>
  <c r="BG289" i="5"/>
  <c r="BF289" i="5"/>
  <c r="T289" i="5"/>
  <c r="R289" i="5"/>
  <c r="P289" i="5"/>
  <c r="BI280" i="5"/>
  <c r="BH280" i="5"/>
  <c r="BG280" i="5"/>
  <c r="BF280" i="5"/>
  <c r="T280" i="5"/>
  <c r="R280" i="5"/>
  <c r="P280" i="5"/>
  <c r="BI271" i="5"/>
  <c r="BH271" i="5"/>
  <c r="BG271" i="5"/>
  <c r="BF271" i="5"/>
  <c r="T271" i="5"/>
  <c r="R271" i="5"/>
  <c r="P271" i="5"/>
  <c r="BI261" i="5"/>
  <c r="BH261" i="5"/>
  <c r="BG261" i="5"/>
  <c r="BF261" i="5"/>
  <c r="T261" i="5"/>
  <c r="R261" i="5"/>
  <c r="P261" i="5"/>
  <c r="BI252" i="5"/>
  <c r="BH252" i="5"/>
  <c r="BG252" i="5"/>
  <c r="BF252" i="5"/>
  <c r="T252" i="5"/>
  <c r="R252" i="5"/>
  <c r="P252" i="5"/>
  <c r="BI243" i="5"/>
  <c r="BH243" i="5"/>
  <c r="BG243" i="5"/>
  <c r="BF243" i="5"/>
  <c r="T243" i="5"/>
  <c r="R243" i="5"/>
  <c r="P243" i="5"/>
  <c r="BI234" i="5"/>
  <c r="BH234" i="5"/>
  <c r="BG234" i="5"/>
  <c r="BF234" i="5"/>
  <c r="T234" i="5"/>
  <c r="R234" i="5"/>
  <c r="P234" i="5"/>
  <c r="BI225" i="5"/>
  <c r="BH225" i="5"/>
  <c r="BG225" i="5"/>
  <c r="BF225" i="5"/>
  <c r="T225" i="5"/>
  <c r="R225" i="5"/>
  <c r="P225" i="5"/>
  <c r="BI216" i="5"/>
  <c r="BH216" i="5"/>
  <c r="BG216" i="5"/>
  <c r="BF216" i="5"/>
  <c r="T216" i="5"/>
  <c r="R216" i="5"/>
  <c r="P216" i="5"/>
  <c r="BI213" i="5"/>
  <c r="BH213" i="5"/>
  <c r="BG213" i="5"/>
  <c r="BF213" i="5"/>
  <c r="T213" i="5"/>
  <c r="R213" i="5"/>
  <c r="P213" i="5"/>
  <c r="BI209" i="5"/>
  <c r="BH209" i="5"/>
  <c r="BG209" i="5"/>
  <c r="BF209" i="5"/>
  <c r="T209" i="5"/>
  <c r="R209" i="5"/>
  <c r="P209" i="5"/>
  <c r="BI205" i="5"/>
  <c r="BH205" i="5"/>
  <c r="BG205" i="5"/>
  <c r="BF205" i="5"/>
  <c r="T205" i="5"/>
  <c r="T204" i="5" s="1"/>
  <c r="R205" i="5"/>
  <c r="R204" i="5"/>
  <c r="P205" i="5"/>
  <c r="P204" i="5" s="1"/>
  <c r="BI202" i="5"/>
  <c r="BH202" i="5"/>
  <c r="BG202" i="5"/>
  <c r="BF202" i="5"/>
  <c r="T202" i="5"/>
  <c r="R202" i="5"/>
  <c r="P202" i="5"/>
  <c r="BI198" i="5"/>
  <c r="BH198" i="5"/>
  <c r="BG198" i="5"/>
  <c r="BF198" i="5"/>
  <c r="T198" i="5"/>
  <c r="R198" i="5"/>
  <c r="P198" i="5"/>
  <c r="BI196" i="5"/>
  <c r="BH196" i="5"/>
  <c r="BG196" i="5"/>
  <c r="BF196" i="5"/>
  <c r="T196" i="5"/>
  <c r="R196" i="5"/>
  <c r="P196" i="5"/>
  <c r="BI194" i="5"/>
  <c r="BH194" i="5"/>
  <c r="BG194" i="5"/>
  <c r="BF194" i="5"/>
  <c r="T194" i="5"/>
  <c r="R194" i="5"/>
  <c r="P194" i="5"/>
  <c r="BI190" i="5"/>
  <c r="BH190" i="5"/>
  <c r="BG190" i="5"/>
  <c r="BF190" i="5"/>
  <c r="T190" i="5"/>
  <c r="R190" i="5"/>
  <c r="P190" i="5"/>
  <c r="BI187" i="5"/>
  <c r="BH187" i="5"/>
  <c r="BG187" i="5"/>
  <c r="BF187" i="5"/>
  <c r="T187" i="5"/>
  <c r="R187" i="5"/>
  <c r="P187" i="5"/>
  <c r="BI184" i="5"/>
  <c r="BH184" i="5"/>
  <c r="BG184" i="5"/>
  <c r="BF184" i="5"/>
  <c r="T184" i="5"/>
  <c r="R184" i="5"/>
  <c r="P184" i="5"/>
  <c r="BI165" i="5"/>
  <c r="BH165" i="5"/>
  <c r="BG165" i="5"/>
  <c r="BF165" i="5"/>
  <c r="T165" i="5"/>
  <c r="R165" i="5"/>
  <c r="P165" i="5"/>
  <c r="BI146" i="5"/>
  <c r="BH146" i="5"/>
  <c r="BG146" i="5"/>
  <c r="BF146" i="5"/>
  <c r="T146" i="5"/>
  <c r="R146" i="5"/>
  <c r="P146" i="5"/>
  <c r="BI126" i="5"/>
  <c r="BH126" i="5"/>
  <c r="BG126" i="5"/>
  <c r="BF126" i="5"/>
  <c r="T126" i="5"/>
  <c r="R126" i="5"/>
  <c r="P126" i="5"/>
  <c r="BI105" i="5"/>
  <c r="BH105" i="5"/>
  <c r="BG105" i="5"/>
  <c r="BF105" i="5"/>
  <c r="T105" i="5"/>
  <c r="R105" i="5"/>
  <c r="P105" i="5"/>
  <c r="BI100" i="5"/>
  <c r="BH100" i="5"/>
  <c r="BG100" i="5"/>
  <c r="BF100" i="5"/>
  <c r="T100" i="5"/>
  <c r="R100" i="5"/>
  <c r="P100" i="5"/>
  <c r="J93" i="5"/>
  <c r="F93" i="5"/>
  <c r="F91" i="5"/>
  <c r="E89" i="5"/>
  <c r="J58" i="5"/>
  <c r="F58" i="5"/>
  <c r="F56" i="5"/>
  <c r="E54" i="5"/>
  <c r="J26" i="5"/>
  <c r="E26" i="5"/>
  <c r="J94" i="5"/>
  <c r="J25" i="5"/>
  <c r="J20" i="5"/>
  <c r="E20" i="5"/>
  <c r="F59" i="5" s="1"/>
  <c r="J19" i="5"/>
  <c r="J14" i="5"/>
  <c r="J91" i="5" s="1"/>
  <c r="E7" i="5"/>
  <c r="E85" i="5" s="1"/>
  <c r="J39" i="4"/>
  <c r="J38" i="4"/>
  <c r="AY58" i="1"/>
  <c r="J37" i="4"/>
  <c r="AX58" i="1"/>
  <c r="BI100" i="4"/>
  <c r="BH100" i="4"/>
  <c r="BG100" i="4"/>
  <c r="BF100" i="4"/>
  <c r="T100" i="4"/>
  <c r="T99" i="4"/>
  <c r="R100" i="4"/>
  <c r="R99" i="4"/>
  <c r="P100" i="4"/>
  <c r="P99" i="4"/>
  <c r="BI96" i="4"/>
  <c r="BH96" i="4"/>
  <c r="BG96" i="4"/>
  <c r="BF96" i="4"/>
  <c r="T96" i="4"/>
  <c r="T95" i="4" s="1"/>
  <c r="R96" i="4"/>
  <c r="R95" i="4"/>
  <c r="P96" i="4"/>
  <c r="P95" i="4"/>
  <c r="BI92" i="4"/>
  <c r="BH92" i="4"/>
  <c r="BG92" i="4"/>
  <c r="BF92" i="4"/>
  <c r="T92" i="4"/>
  <c r="T91" i="4" s="1"/>
  <c r="T90" i="4" s="1"/>
  <c r="T89" i="4" s="1"/>
  <c r="R92" i="4"/>
  <c r="R91" i="4"/>
  <c r="R90" i="4" s="1"/>
  <c r="R89" i="4" s="1"/>
  <c r="P92" i="4"/>
  <c r="P91" i="4"/>
  <c r="J85" i="4"/>
  <c r="F85" i="4"/>
  <c r="F83" i="4"/>
  <c r="E81" i="4"/>
  <c r="J58" i="4"/>
  <c r="F58" i="4"/>
  <c r="F56" i="4"/>
  <c r="E54" i="4"/>
  <c r="J26" i="4"/>
  <c r="E26" i="4"/>
  <c r="J86" i="4"/>
  <c r="J25" i="4"/>
  <c r="J20" i="4"/>
  <c r="E20" i="4"/>
  <c r="F59" i="4"/>
  <c r="J19" i="4"/>
  <c r="J14" i="4"/>
  <c r="J56" i="4" s="1"/>
  <c r="E7" i="4"/>
  <c r="E50" i="4"/>
  <c r="J39" i="3"/>
  <c r="J38" i="3"/>
  <c r="AY57" i="1"/>
  <c r="J37" i="3"/>
  <c r="AX57" i="1" s="1"/>
  <c r="BI265" i="3"/>
  <c r="BH265" i="3"/>
  <c r="BG265" i="3"/>
  <c r="BF265" i="3"/>
  <c r="T265" i="3"/>
  <c r="R265" i="3"/>
  <c r="P265" i="3"/>
  <c r="BI264" i="3"/>
  <c r="BH264" i="3"/>
  <c r="BG264" i="3"/>
  <c r="BF264" i="3"/>
  <c r="T264" i="3"/>
  <c r="R264" i="3"/>
  <c r="P264" i="3"/>
  <c r="BI263" i="3"/>
  <c r="BH263" i="3"/>
  <c r="BG263" i="3"/>
  <c r="BF263" i="3"/>
  <c r="T263" i="3"/>
  <c r="R263" i="3"/>
  <c r="P263" i="3"/>
  <c r="BI262" i="3"/>
  <c r="BH262" i="3"/>
  <c r="BG262" i="3"/>
  <c r="BF262" i="3"/>
  <c r="T262" i="3"/>
  <c r="R262" i="3"/>
  <c r="P262" i="3"/>
  <c r="BI261" i="3"/>
  <c r="BH261" i="3"/>
  <c r="BG261" i="3"/>
  <c r="BF261" i="3"/>
  <c r="T261" i="3"/>
  <c r="R261" i="3"/>
  <c r="P261" i="3"/>
  <c r="BI260" i="3"/>
  <c r="BH260" i="3"/>
  <c r="BG260" i="3"/>
  <c r="BF260" i="3"/>
  <c r="T260" i="3"/>
  <c r="R260" i="3"/>
  <c r="P260" i="3"/>
  <c r="BI259" i="3"/>
  <c r="BH259" i="3"/>
  <c r="BG259" i="3"/>
  <c r="BF259" i="3"/>
  <c r="T259" i="3"/>
  <c r="R259" i="3"/>
  <c r="P259" i="3"/>
  <c r="BI258" i="3"/>
  <c r="BH258" i="3"/>
  <c r="BG258" i="3"/>
  <c r="BF258" i="3"/>
  <c r="T258" i="3"/>
  <c r="R258" i="3"/>
  <c r="P258" i="3"/>
  <c r="BI256" i="3"/>
  <c r="BH256" i="3"/>
  <c r="BG256" i="3"/>
  <c r="BF256" i="3"/>
  <c r="T256" i="3"/>
  <c r="R256" i="3"/>
  <c r="P256" i="3"/>
  <c r="BI254" i="3"/>
  <c r="BH254" i="3"/>
  <c r="BG254" i="3"/>
  <c r="BF254" i="3"/>
  <c r="T254" i="3"/>
  <c r="R254" i="3"/>
  <c r="P254" i="3"/>
  <c r="BI253" i="3"/>
  <c r="BH253" i="3"/>
  <c r="BG253" i="3"/>
  <c r="BF253" i="3"/>
  <c r="T253" i="3"/>
  <c r="R253" i="3"/>
  <c r="P253" i="3"/>
  <c r="BI252" i="3"/>
  <c r="BH252" i="3"/>
  <c r="BG252" i="3"/>
  <c r="BF252" i="3"/>
  <c r="T252" i="3"/>
  <c r="R252" i="3"/>
  <c r="P252" i="3"/>
  <c r="BI251" i="3"/>
  <c r="BH251" i="3"/>
  <c r="BG251" i="3"/>
  <c r="BF251" i="3"/>
  <c r="T251" i="3"/>
  <c r="R251" i="3"/>
  <c r="P251" i="3"/>
  <c r="BI250" i="3"/>
  <c r="BH250" i="3"/>
  <c r="BG250" i="3"/>
  <c r="BF250" i="3"/>
  <c r="T250" i="3"/>
  <c r="R250" i="3"/>
  <c r="P250" i="3"/>
  <c r="BI248" i="3"/>
  <c r="BH248" i="3"/>
  <c r="BG248" i="3"/>
  <c r="BF248" i="3"/>
  <c r="T248" i="3"/>
  <c r="R248" i="3"/>
  <c r="P248" i="3"/>
  <c r="BI247" i="3"/>
  <c r="BH247" i="3"/>
  <c r="BG247" i="3"/>
  <c r="BF247" i="3"/>
  <c r="T247" i="3"/>
  <c r="R247" i="3"/>
  <c r="P247" i="3"/>
  <c r="BI246" i="3"/>
  <c r="BH246" i="3"/>
  <c r="BG246" i="3"/>
  <c r="BF246" i="3"/>
  <c r="T246" i="3"/>
  <c r="R246" i="3"/>
  <c r="P246" i="3"/>
  <c r="BI243" i="3"/>
  <c r="BH243" i="3"/>
  <c r="BG243" i="3"/>
  <c r="BF243" i="3"/>
  <c r="T243" i="3"/>
  <c r="R243" i="3"/>
  <c r="P243" i="3"/>
  <c r="BI242" i="3"/>
  <c r="BH242" i="3"/>
  <c r="BG242" i="3"/>
  <c r="BF242" i="3"/>
  <c r="T242" i="3"/>
  <c r="R242" i="3"/>
  <c r="P242" i="3"/>
  <c r="BI241" i="3"/>
  <c r="BH241" i="3"/>
  <c r="BG241" i="3"/>
  <c r="BF241" i="3"/>
  <c r="T241" i="3"/>
  <c r="R241" i="3"/>
  <c r="P241" i="3"/>
  <c r="BI240" i="3"/>
  <c r="BH240" i="3"/>
  <c r="BG240" i="3"/>
  <c r="BF240" i="3"/>
  <c r="T240" i="3"/>
  <c r="R240" i="3"/>
  <c r="P240" i="3"/>
  <c r="BI239" i="3"/>
  <c r="BH239" i="3"/>
  <c r="BG239" i="3"/>
  <c r="BF239" i="3"/>
  <c r="T239" i="3"/>
  <c r="R239" i="3"/>
  <c r="P239" i="3"/>
  <c r="BI238" i="3"/>
  <c r="BH238" i="3"/>
  <c r="BG238" i="3"/>
  <c r="BF238" i="3"/>
  <c r="T238" i="3"/>
  <c r="R238" i="3"/>
  <c r="P238" i="3"/>
  <c r="BI237" i="3"/>
  <c r="BH237" i="3"/>
  <c r="BG237" i="3"/>
  <c r="BF237" i="3"/>
  <c r="T237" i="3"/>
  <c r="R237" i="3"/>
  <c r="P237" i="3"/>
  <c r="BI236" i="3"/>
  <c r="BH236" i="3"/>
  <c r="BG236" i="3"/>
  <c r="BF236" i="3"/>
  <c r="T236" i="3"/>
  <c r="R236" i="3"/>
  <c r="P236" i="3"/>
  <c r="BI235" i="3"/>
  <c r="BH235" i="3"/>
  <c r="BG235" i="3"/>
  <c r="BF235" i="3"/>
  <c r="T235" i="3"/>
  <c r="R235" i="3"/>
  <c r="P235" i="3"/>
  <c r="BI234" i="3"/>
  <c r="BH234" i="3"/>
  <c r="BG234" i="3"/>
  <c r="BF234" i="3"/>
  <c r="T234" i="3"/>
  <c r="R234" i="3"/>
  <c r="P234" i="3"/>
  <c r="BI232" i="3"/>
  <c r="BH232" i="3"/>
  <c r="BG232" i="3"/>
  <c r="BF232" i="3"/>
  <c r="T232" i="3"/>
  <c r="R232" i="3"/>
  <c r="P232" i="3"/>
  <c r="BI231" i="3"/>
  <c r="BH231" i="3"/>
  <c r="BG231" i="3"/>
  <c r="BF231" i="3"/>
  <c r="T231" i="3"/>
  <c r="R231" i="3"/>
  <c r="P231" i="3"/>
  <c r="BI230" i="3"/>
  <c r="BH230" i="3"/>
  <c r="BG230" i="3"/>
  <c r="BF230" i="3"/>
  <c r="T230" i="3"/>
  <c r="R230" i="3"/>
  <c r="P230" i="3"/>
  <c r="BI229" i="3"/>
  <c r="BH229" i="3"/>
  <c r="BG229" i="3"/>
  <c r="BF229" i="3"/>
  <c r="T229" i="3"/>
  <c r="R229" i="3"/>
  <c r="P229" i="3"/>
  <c r="BI228" i="3"/>
  <c r="BH228" i="3"/>
  <c r="BG228" i="3"/>
  <c r="BF228" i="3"/>
  <c r="T228" i="3"/>
  <c r="R228" i="3"/>
  <c r="P228" i="3"/>
  <c r="BI227" i="3"/>
  <c r="BH227" i="3"/>
  <c r="BG227" i="3"/>
  <c r="BF227" i="3"/>
  <c r="T227" i="3"/>
  <c r="R227" i="3"/>
  <c r="P227" i="3"/>
  <c r="BI224" i="3"/>
  <c r="BH224" i="3"/>
  <c r="BG224" i="3"/>
  <c r="BF224" i="3"/>
  <c r="T224" i="3"/>
  <c r="R224" i="3"/>
  <c r="P224" i="3"/>
  <c r="BI223" i="3"/>
  <c r="BH223" i="3"/>
  <c r="BG223" i="3"/>
  <c r="BF223" i="3"/>
  <c r="T223" i="3"/>
  <c r="R223" i="3"/>
  <c r="P223" i="3"/>
  <c r="BI222" i="3"/>
  <c r="BH222" i="3"/>
  <c r="BG222" i="3"/>
  <c r="BF222" i="3"/>
  <c r="T222" i="3"/>
  <c r="R222" i="3"/>
  <c r="P222" i="3"/>
  <c r="BI221" i="3"/>
  <c r="BH221" i="3"/>
  <c r="BG221" i="3"/>
  <c r="BF221" i="3"/>
  <c r="T221" i="3"/>
  <c r="R221" i="3"/>
  <c r="P221" i="3"/>
  <c r="BI220" i="3"/>
  <c r="BH220" i="3"/>
  <c r="BG220" i="3"/>
  <c r="BF220" i="3"/>
  <c r="T220" i="3"/>
  <c r="R220" i="3"/>
  <c r="P220" i="3"/>
  <c r="BI219" i="3"/>
  <c r="BH219" i="3"/>
  <c r="BG219" i="3"/>
  <c r="BF219" i="3"/>
  <c r="T219" i="3"/>
  <c r="R219" i="3"/>
  <c r="P219" i="3"/>
  <c r="BI218" i="3"/>
  <c r="BH218" i="3"/>
  <c r="BG218" i="3"/>
  <c r="BF218" i="3"/>
  <c r="T218" i="3"/>
  <c r="R218" i="3"/>
  <c r="P218" i="3"/>
  <c r="BI217" i="3"/>
  <c r="BH217" i="3"/>
  <c r="BG217" i="3"/>
  <c r="BF217" i="3"/>
  <c r="T217" i="3"/>
  <c r="R217" i="3"/>
  <c r="P217" i="3"/>
  <c r="BI216" i="3"/>
  <c r="BH216" i="3"/>
  <c r="BG216" i="3"/>
  <c r="BF216" i="3"/>
  <c r="T216" i="3"/>
  <c r="R216" i="3"/>
  <c r="P216" i="3"/>
  <c r="BI215" i="3"/>
  <c r="BH215" i="3"/>
  <c r="BG215" i="3"/>
  <c r="BF215" i="3"/>
  <c r="T215" i="3"/>
  <c r="R215" i="3"/>
  <c r="P215" i="3"/>
  <c r="BI214" i="3"/>
  <c r="BH214" i="3"/>
  <c r="BG214" i="3"/>
  <c r="BF214" i="3"/>
  <c r="T214" i="3"/>
  <c r="R214" i="3"/>
  <c r="P214" i="3"/>
  <c r="BI213" i="3"/>
  <c r="BH213" i="3"/>
  <c r="BG213" i="3"/>
  <c r="BF213" i="3"/>
  <c r="T213" i="3"/>
  <c r="R213" i="3"/>
  <c r="P213" i="3"/>
  <c r="BI212" i="3"/>
  <c r="BH212" i="3"/>
  <c r="BG212" i="3"/>
  <c r="BF212" i="3"/>
  <c r="T212" i="3"/>
  <c r="R212" i="3"/>
  <c r="P212" i="3"/>
  <c r="BI211" i="3"/>
  <c r="BH211" i="3"/>
  <c r="BG211" i="3"/>
  <c r="BF211" i="3"/>
  <c r="T211" i="3"/>
  <c r="R211" i="3"/>
  <c r="P211" i="3"/>
  <c r="BI210" i="3"/>
  <c r="BH210" i="3"/>
  <c r="BG210" i="3"/>
  <c r="BF210" i="3"/>
  <c r="T210" i="3"/>
  <c r="R210" i="3"/>
  <c r="P210" i="3"/>
  <c r="BI209" i="3"/>
  <c r="BH209" i="3"/>
  <c r="BG209" i="3"/>
  <c r="BF209" i="3"/>
  <c r="T209" i="3"/>
  <c r="R209" i="3"/>
  <c r="P209" i="3"/>
  <c r="BI208" i="3"/>
  <c r="BH208" i="3"/>
  <c r="BG208" i="3"/>
  <c r="BF208" i="3"/>
  <c r="T208" i="3"/>
  <c r="R208" i="3"/>
  <c r="P208" i="3"/>
  <c r="BI207" i="3"/>
  <c r="BH207" i="3"/>
  <c r="BG207" i="3"/>
  <c r="BF207" i="3"/>
  <c r="T207" i="3"/>
  <c r="R207" i="3"/>
  <c r="P207" i="3"/>
  <c r="BI206" i="3"/>
  <c r="BH206" i="3"/>
  <c r="BG206" i="3"/>
  <c r="BF206" i="3"/>
  <c r="T206" i="3"/>
  <c r="R206" i="3"/>
  <c r="P206" i="3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BI120" i="3"/>
  <c r="BH120" i="3"/>
  <c r="BG120" i="3"/>
  <c r="BF120" i="3"/>
  <c r="T120" i="3"/>
  <c r="R120" i="3"/>
  <c r="P120" i="3"/>
  <c r="BI119" i="3"/>
  <c r="BH119" i="3"/>
  <c r="BG119" i="3"/>
  <c r="BF119" i="3"/>
  <c r="T119" i="3"/>
  <c r="R119" i="3"/>
  <c r="P119" i="3"/>
  <c r="BI118" i="3"/>
  <c r="BH118" i="3"/>
  <c r="BG118" i="3"/>
  <c r="BF118" i="3"/>
  <c r="T118" i="3"/>
  <c r="R118" i="3"/>
  <c r="P118" i="3"/>
  <c r="BI117" i="3"/>
  <c r="BH117" i="3"/>
  <c r="BG117" i="3"/>
  <c r="BF117" i="3"/>
  <c r="T117" i="3"/>
  <c r="R117" i="3"/>
  <c r="P117" i="3"/>
  <c r="BI116" i="3"/>
  <c r="BH116" i="3"/>
  <c r="BG116" i="3"/>
  <c r="BF116" i="3"/>
  <c r="T116" i="3"/>
  <c r="R116" i="3"/>
  <c r="P116" i="3"/>
  <c r="BI115" i="3"/>
  <c r="BH115" i="3"/>
  <c r="BG115" i="3"/>
  <c r="BF115" i="3"/>
  <c r="T115" i="3"/>
  <c r="R115" i="3"/>
  <c r="P115" i="3"/>
  <c r="BI114" i="3"/>
  <c r="BH114" i="3"/>
  <c r="BG114" i="3"/>
  <c r="BF114" i="3"/>
  <c r="T114" i="3"/>
  <c r="R114" i="3"/>
  <c r="P114" i="3"/>
  <c r="BI113" i="3"/>
  <c r="BH113" i="3"/>
  <c r="BG113" i="3"/>
  <c r="BF113" i="3"/>
  <c r="T113" i="3"/>
  <c r="R113" i="3"/>
  <c r="P113" i="3"/>
  <c r="BI112" i="3"/>
  <c r="BH112" i="3"/>
  <c r="BG112" i="3"/>
  <c r="BF112" i="3"/>
  <c r="T112" i="3"/>
  <c r="R112" i="3"/>
  <c r="P112" i="3"/>
  <c r="BI111" i="3"/>
  <c r="BH111" i="3"/>
  <c r="BG111" i="3"/>
  <c r="BF111" i="3"/>
  <c r="T111" i="3"/>
  <c r="R111" i="3"/>
  <c r="P111" i="3"/>
  <c r="BI110" i="3"/>
  <c r="BH110" i="3"/>
  <c r="BG110" i="3"/>
  <c r="BF110" i="3"/>
  <c r="T110" i="3"/>
  <c r="R110" i="3"/>
  <c r="P110" i="3"/>
  <c r="BI109" i="3"/>
  <c r="BH109" i="3"/>
  <c r="BG109" i="3"/>
  <c r="BF109" i="3"/>
  <c r="T109" i="3"/>
  <c r="R109" i="3"/>
  <c r="P109" i="3"/>
  <c r="BI108" i="3"/>
  <c r="BH108" i="3"/>
  <c r="BG108" i="3"/>
  <c r="BF108" i="3"/>
  <c r="T108" i="3"/>
  <c r="R108" i="3"/>
  <c r="P108" i="3"/>
  <c r="BI107" i="3"/>
  <c r="BH107" i="3"/>
  <c r="BG107" i="3"/>
  <c r="BF107" i="3"/>
  <c r="T107" i="3"/>
  <c r="R107" i="3"/>
  <c r="P107" i="3"/>
  <c r="BI106" i="3"/>
  <c r="BH106" i="3"/>
  <c r="BG106" i="3"/>
  <c r="BF106" i="3"/>
  <c r="T106" i="3"/>
  <c r="R106" i="3"/>
  <c r="P106" i="3"/>
  <c r="BI105" i="3"/>
  <c r="BH105" i="3"/>
  <c r="BG105" i="3"/>
  <c r="BF105" i="3"/>
  <c r="T105" i="3"/>
  <c r="R105" i="3"/>
  <c r="P105" i="3"/>
  <c r="BI104" i="3"/>
  <c r="BH104" i="3"/>
  <c r="BG104" i="3"/>
  <c r="BF104" i="3"/>
  <c r="T104" i="3"/>
  <c r="R104" i="3"/>
  <c r="P104" i="3"/>
  <c r="BI103" i="3"/>
  <c r="BH103" i="3"/>
  <c r="BG103" i="3"/>
  <c r="BF103" i="3"/>
  <c r="T103" i="3"/>
  <c r="R103" i="3"/>
  <c r="P103" i="3"/>
  <c r="BI102" i="3"/>
  <c r="BH102" i="3"/>
  <c r="BG102" i="3"/>
  <c r="BF102" i="3"/>
  <c r="T102" i="3"/>
  <c r="R102" i="3"/>
  <c r="P102" i="3"/>
  <c r="BI101" i="3"/>
  <c r="BH101" i="3"/>
  <c r="BG101" i="3"/>
  <c r="BF101" i="3"/>
  <c r="T101" i="3"/>
  <c r="R101" i="3"/>
  <c r="P101" i="3"/>
  <c r="BI100" i="3"/>
  <c r="BH100" i="3"/>
  <c r="BG100" i="3"/>
  <c r="BF100" i="3"/>
  <c r="T100" i="3"/>
  <c r="R100" i="3"/>
  <c r="P100" i="3"/>
  <c r="BI99" i="3"/>
  <c r="BH99" i="3"/>
  <c r="BG99" i="3"/>
  <c r="BF99" i="3"/>
  <c r="T99" i="3"/>
  <c r="R99" i="3"/>
  <c r="P99" i="3"/>
  <c r="J93" i="3"/>
  <c r="F93" i="3"/>
  <c r="F91" i="3"/>
  <c r="E89" i="3"/>
  <c r="J58" i="3"/>
  <c r="F58" i="3"/>
  <c r="F56" i="3"/>
  <c r="E54" i="3"/>
  <c r="J26" i="3"/>
  <c r="E26" i="3"/>
  <c r="J94" i="3"/>
  <c r="J25" i="3"/>
  <c r="J20" i="3"/>
  <c r="E20" i="3"/>
  <c r="F94" i="3" s="1"/>
  <c r="J19" i="3"/>
  <c r="J14" i="3"/>
  <c r="J56" i="3"/>
  <c r="E7" i="3"/>
  <c r="E85" i="3"/>
  <c r="J39" i="2"/>
  <c r="J38" i="2"/>
  <c r="AY56" i="1"/>
  <c r="J37" i="2"/>
  <c r="AX56" i="1" s="1"/>
  <c r="BI901" i="2"/>
  <c r="BH901" i="2"/>
  <c r="BG901" i="2"/>
  <c r="BF901" i="2"/>
  <c r="T901" i="2"/>
  <c r="R901" i="2"/>
  <c r="P901" i="2"/>
  <c r="BI899" i="2"/>
  <c r="BH899" i="2"/>
  <c r="BG899" i="2"/>
  <c r="BF899" i="2"/>
  <c r="T899" i="2"/>
  <c r="R899" i="2"/>
  <c r="P899" i="2"/>
  <c r="BI897" i="2"/>
  <c r="BH897" i="2"/>
  <c r="BG897" i="2"/>
  <c r="BF897" i="2"/>
  <c r="T897" i="2"/>
  <c r="R897" i="2"/>
  <c r="P897" i="2"/>
  <c r="BI893" i="2"/>
  <c r="BH893" i="2"/>
  <c r="BG893" i="2"/>
  <c r="BF893" i="2"/>
  <c r="T893" i="2"/>
  <c r="R893" i="2"/>
  <c r="P893" i="2"/>
  <c r="BI891" i="2"/>
  <c r="BH891" i="2"/>
  <c r="BG891" i="2"/>
  <c r="BF891" i="2"/>
  <c r="T891" i="2"/>
  <c r="R891" i="2"/>
  <c r="P891" i="2"/>
  <c r="BI889" i="2"/>
  <c r="BH889" i="2"/>
  <c r="BG889" i="2"/>
  <c r="BF889" i="2"/>
  <c r="T889" i="2"/>
  <c r="R889" i="2"/>
  <c r="P889" i="2"/>
  <c r="BI887" i="2"/>
  <c r="BH887" i="2"/>
  <c r="BG887" i="2"/>
  <c r="BF887" i="2"/>
  <c r="T887" i="2"/>
  <c r="R887" i="2"/>
  <c r="P887" i="2"/>
  <c r="BI884" i="2"/>
  <c r="BH884" i="2"/>
  <c r="BG884" i="2"/>
  <c r="BF884" i="2"/>
  <c r="T884" i="2"/>
  <c r="R884" i="2"/>
  <c r="P884" i="2"/>
  <c r="BI881" i="2"/>
  <c r="BH881" i="2"/>
  <c r="BG881" i="2"/>
  <c r="BF881" i="2"/>
  <c r="T881" i="2"/>
  <c r="R881" i="2"/>
  <c r="P881" i="2"/>
  <c r="BI878" i="2"/>
  <c r="BH878" i="2"/>
  <c r="BG878" i="2"/>
  <c r="BF878" i="2"/>
  <c r="T878" i="2"/>
  <c r="R878" i="2"/>
  <c r="P878" i="2"/>
  <c r="BI876" i="2"/>
  <c r="BH876" i="2"/>
  <c r="BG876" i="2"/>
  <c r="BF876" i="2"/>
  <c r="T876" i="2"/>
  <c r="R876" i="2"/>
  <c r="P876" i="2"/>
  <c r="BI874" i="2"/>
  <c r="BH874" i="2"/>
  <c r="BG874" i="2"/>
  <c r="BF874" i="2"/>
  <c r="T874" i="2"/>
  <c r="R874" i="2"/>
  <c r="P874" i="2"/>
  <c r="BI871" i="2"/>
  <c r="BH871" i="2"/>
  <c r="BG871" i="2"/>
  <c r="BF871" i="2"/>
  <c r="T871" i="2"/>
  <c r="R871" i="2"/>
  <c r="P871" i="2"/>
  <c r="BI868" i="2"/>
  <c r="BH868" i="2"/>
  <c r="BG868" i="2"/>
  <c r="BF868" i="2"/>
  <c r="T868" i="2"/>
  <c r="R868" i="2"/>
  <c r="P868" i="2"/>
  <c r="BI865" i="2"/>
  <c r="BH865" i="2"/>
  <c r="BG865" i="2"/>
  <c r="BF865" i="2"/>
  <c r="T865" i="2"/>
  <c r="R865" i="2"/>
  <c r="P865" i="2"/>
  <c r="BI862" i="2"/>
  <c r="BH862" i="2"/>
  <c r="BG862" i="2"/>
  <c r="BF862" i="2"/>
  <c r="T862" i="2"/>
  <c r="R862" i="2"/>
  <c r="P862" i="2"/>
  <c r="BI859" i="2"/>
  <c r="BH859" i="2"/>
  <c r="BG859" i="2"/>
  <c r="BF859" i="2"/>
  <c r="T859" i="2"/>
  <c r="R859" i="2"/>
  <c r="P859" i="2"/>
  <c r="BI857" i="2"/>
  <c r="BH857" i="2"/>
  <c r="BG857" i="2"/>
  <c r="BF857" i="2"/>
  <c r="T857" i="2"/>
  <c r="R857" i="2"/>
  <c r="P857" i="2"/>
  <c r="BI855" i="2"/>
  <c r="BH855" i="2"/>
  <c r="BG855" i="2"/>
  <c r="BF855" i="2"/>
  <c r="T855" i="2"/>
  <c r="R855" i="2"/>
  <c r="P855" i="2"/>
  <c r="BI853" i="2"/>
  <c r="BH853" i="2"/>
  <c r="BG853" i="2"/>
  <c r="BF853" i="2"/>
  <c r="T853" i="2"/>
  <c r="R853" i="2"/>
  <c r="P853" i="2"/>
  <c r="BI850" i="2"/>
  <c r="BH850" i="2"/>
  <c r="BG850" i="2"/>
  <c r="BF850" i="2"/>
  <c r="T850" i="2"/>
  <c r="R850" i="2"/>
  <c r="P850" i="2"/>
  <c r="BI847" i="2"/>
  <c r="BH847" i="2"/>
  <c r="BG847" i="2"/>
  <c r="BF847" i="2"/>
  <c r="T847" i="2"/>
  <c r="R847" i="2"/>
  <c r="P847" i="2"/>
  <c r="BI844" i="2"/>
  <c r="BH844" i="2"/>
  <c r="BG844" i="2"/>
  <c r="BF844" i="2"/>
  <c r="T844" i="2"/>
  <c r="R844" i="2"/>
  <c r="P844" i="2"/>
  <c r="BI841" i="2"/>
  <c r="BH841" i="2"/>
  <c r="BG841" i="2"/>
  <c r="BF841" i="2"/>
  <c r="T841" i="2"/>
  <c r="R841" i="2"/>
  <c r="P841" i="2"/>
  <c r="BI829" i="2"/>
  <c r="BH829" i="2"/>
  <c r="BG829" i="2"/>
  <c r="BF829" i="2"/>
  <c r="T829" i="2"/>
  <c r="R829" i="2"/>
  <c r="P829" i="2"/>
  <c r="BI826" i="2"/>
  <c r="BH826" i="2"/>
  <c r="BG826" i="2"/>
  <c r="BF826" i="2"/>
  <c r="T826" i="2"/>
  <c r="R826" i="2"/>
  <c r="P826" i="2"/>
  <c r="BI800" i="2"/>
  <c r="BH800" i="2"/>
  <c r="BG800" i="2"/>
  <c r="BF800" i="2"/>
  <c r="T800" i="2"/>
  <c r="R800" i="2"/>
  <c r="P800" i="2"/>
  <c r="BI794" i="2"/>
  <c r="BH794" i="2"/>
  <c r="BG794" i="2"/>
  <c r="BF794" i="2"/>
  <c r="T794" i="2"/>
  <c r="R794" i="2"/>
  <c r="P794" i="2"/>
  <c r="BI781" i="2"/>
  <c r="BH781" i="2"/>
  <c r="BG781" i="2"/>
  <c r="BF781" i="2"/>
  <c r="T781" i="2"/>
  <c r="R781" i="2"/>
  <c r="P781" i="2"/>
  <c r="BI774" i="2"/>
  <c r="BH774" i="2"/>
  <c r="BG774" i="2"/>
  <c r="BF774" i="2"/>
  <c r="T774" i="2"/>
  <c r="R774" i="2"/>
  <c r="P774" i="2"/>
  <c r="BI734" i="2"/>
  <c r="BH734" i="2"/>
  <c r="BG734" i="2"/>
  <c r="BF734" i="2"/>
  <c r="T734" i="2"/>
  <c r="R734" i="2"/>
  <c r="P734" i="2"/>
  <c r="BI723" i="2"/>
  <c r="BH723" i="2"/>
  <c r="BG723" i="2"/>
  <c r="BF723" i="2"/>
  <c r="T723" i="2"/>
  <c r="R723" i="2"/>
  <c r="P723" i="2"/>
  <c r="BI717" i="2"/>
  <c r="BH717" i="2"/>
  <c r="BG717" i="2"/>
  <c r="BF717" i="2"/>
  <c r="T717" i="2"/>
  <c r="R717" i="2"/>
  <c r="P717" i="2"/>
  <c r="BI679" i="2"/>
  <c r="BH679" i="2"/>
  <c r="BG679" i="2"/>
  <c r="BF679" i="2"/>
  <c r="T679" i="2"/>
  <c r="R679" i="2"/>
  <c r="P679" i="2"/>
  <c r="BI638" i="2"/>
  <c r="BH638" i="2"/>
  <c r="BG638" i="2"/>
  <c r="BF638" i="2"/>
  <c r="T638" i="2"/>
  <c r="R638" i="2"/>
  <c r="P638" i="2"/>
  <c r="BI598" i="2"/>
  <c r="BH598" i="2"/>
  <c r="BG598" i="2"/>
  <c r="BF598" i="2"/>
  <c r="T598" i="2"/>
  <c r="R598" i="2"/>
  <c r="P598" i="2"/>
  <c r="BI557" i="2"/>
  <c r="BH557" i="2"/>
  <c r="BG557" i="2"/>
  <c r="BF557" i="2"/>
  <c r="T557" i="2"/>
  <c r="R557" i="2"/>
  <c r="P557" i="2"/>
  <c r="BI517" i="2"/>
  <c r="BH517" i="2"/>
  <c r="BG517" i="2"/>
  <c r="BF517" i="2"/>
  <c r="T517" i="2"/>
  <c r="R517" i="2"/>
  <c r="P517" i="2"/>
  <c r="BI506" i="2"/>
  <c r="BH506" i="2"/>
  <c r="BG506" i="2"/>
  <c r="BF506" i="2"/>
  <c r="T506" i="2"/>
  <c r="R506" i="2"/>
  <c r="P506" i="2"/>
  <c r="BI500" i="2"/>
  <c r="BH500" i="2"/>
  <c r="BG500" i="2"/>
  <c r="BF500" i="2"/>
  <c r="T500" i="2"/>
  <c r="R500" i="2"/>
  <c r="P500" i="2"/>
  <c r="BI462" i="2"/>
  <c r="BH462" i="2"/>
  <c r="BG462" i="2"/>
  <c r="BF462" i="2"/>
  <c r="T462" i="2"/>
  <c r="R462" i="2"/>
  <c r="P462" i="2"/>
  <c r="BI459" i="2"/>
  <c r="BH459" i="2"/>
  <c r="BG459" i="2"/>
  <c r="BF459" i="2"/>
  <c r="T459" i="2"/>
  <c r="R459" i="2"/>
  <c r="P459" i="2"/>
  <c r="BI452" i="2"/>
  <c r="BH452" i="2"/>
  <c r="BG452" i="2"/>
  <c r="BF452" i="2"/>
  <c r="T452" i="2"/>
  <c r="R452" i="2"/>
  <c r="P452" i="2"/>
  <c r="BI443" i="2"/>
  <c r="BH443" i="2"/>
  <c r="BG443" i="2"/>
  <c r="BF443" i="2"/>
  <c r="T443" i="2"/>
  <c r="R443" i="2"/>
  <c r="P443" i="2"/>
  <c r="BI435" i="2"/>
  <c r="BH435" i="2"/>
  <c r="BG435" i="2"/>
  <c r="BF435" i="2"/>
  <c r="T435" i="2"/>
  <c r="R435" i="2"/>
  <c r="P435" i="2"/>
  <c r="BI421" i="2"/>
  <c r="BH421" i="2"/>
  <c r="BG421" i="2"/>
  <c r="BF421" i="2"/>
  <c r="T421" i="2"/>
  <c r="R421" i="2"/>
  <c r="P421" i="2"/>
  <c r="BI407" i="2"/>
  <c r="BH407" i="2"/>
  <c r="BG407" i="2"/>
  <c r="BF407" i="2"/>
  <c r="T407" i="2"/>
  <c r="R407" i="2"/>
  <c r="P407" i="2"/>
  <c r="BI392" i="2"/>
  <c r="BH392" i="2"/>
  <c r="BG392" i="2"/>
  <c r="BF392" i="2"/>
  <c r="T392" i="2"/>
  <c r="R392" i="2"/>
  <c r="P392" i="2"/>
  <c r="BI378" i="2"/>
  <c r="BH378" i="2"/>
  <c r="BG378" i="2"/>
  <c r="BF378" i="2"/>
  <c r="T378" i="2"/>
  <c r="R378" i="2"/>
  <c r="P378" i="2"/>
  <c r="BI364" i="2"/>
  <c r="BH364" i="2"/>
  <c r="BG364" i="2"/>
  <c r="BF364" i="2"/>
  <c r="T364" i="2"/>
  <c r="R364" i="2"/>
  <c r="P364" i="2"/>
  <c r="BI350" i="2"/>
  <c r="BH350" i="2"/>
  <c r="BG350" i="2"/>
  <c r="BF350" i="2"/>
  <c r="T350" i="2"/>
  <c r="R350" i="2"/>
  <c r="P350" i="2"/>
  <c r="BI347" i="2"/>
  <c r="BH347" i="2"/>
  <c r="BG347" i="2"/>
  <c r="BF347" i="2"/>
  <c r="T347" i="2"/>
  <c r="R347" i="2"/>
  <c r="P347" i="2"/>
  <c r="BI343" i="2"/>
  <c r="BH343" i="2"/>
  <c r="BG343" i="2"/>
  <c r="BF343" i="2"/>
  <c r="T343" i="2"/>
  <c r="R343" i="2"/>
  <c r="P343" i="2"/>
  <c r="BI338" i="2"/>
  <c r="BH338" i="2"/>
  <c r="BG338" i="2"/>
  <c r="BF338" i="2"/>
  <c r="T338" i="2"/>
  <c r="R338" i="2"/>
  <c r="P338" i="2"/>
  <c r="BI334" i="2"/>
  <c r="BH334" i="2"/>
  <c r="BG334" i="2"/>
  <c r="BF334" i="2"/>
  <c r="T334" i="2"/>
  <c r="R334" i="2"/>
  <c r="P334" i="2"/>
  <c r="BI330" i="2"/>
  <c r="BH330" i="2"/>
  <c r="BG330" i="2"/>
  <c r="BF330" i="2"/>
  <c r="T330" i="2"/>
  <c r="R330" i="2"/>
  <c r="P330" i="2"/>
  <c r="BI323" i="2"/>
  <c r="BH323" i="2"/>
  <c r="BG323" i="2"/>
  <c r="BF323" i="2"/>
  <c r="T323" i="2"/>
  <c r="R323" i="2"/>
  <c r="P323" i="2"/>
  <c r="BI319" i="2"/>
  <c r="BH319" i="2"/>
  <c r="BG319" i="2"/>
  <c r="BF319" i="2"/>
  <c r="T319" i="2"/>
  <c r="R319" i="2"/>
  <c r="P319" i="2"/>
  <c r="BI315" i="2"/>
  <c r="BH315" i="2"/>
  <c r="BG315" i="2"/>
  <c r="BF315" i="2"/>
  <c r="T315" i="2"/>
  <c r="R315" i="2"/>
  <c r="P315" i="2"/>
  <c r="BI311" i="2"/>
  <c r="BH311" i="2"/>
  <c r="BG311" i="2"/>
  <c r="BF311" i="2"/>
  <c r="T311" i="2"/>
  <c r="R311" i="2"/>
  <c r="P311" i="2"/>
  <c r="BI307" i="2"/>
  <c r="BH307" i="2"/>
  <c r="BG307" i="2"/>
  <c r="BF307" i="2"/>
  <c r="T307" i="2"/>
  <c r="R307" i="2"/>
  <c r="P307" i="2"/>
  <c r="BI303" i="2"/>
  <c r="BH303" i="2"/>
  <c r="BG303" i="2"/>
  <c r="BF303" i="2"/>
  <c r="T303" i="2"/>
  <c r="R303" i="2"/>
  <c r="P303" i="2"/>
  <c r="BI300" i="2"/>
  <c r="BH300" i="2"/>
  <c r="BG300" i="2"/>
  <c r="BF300" i="2"/>
  <c r="T300" i="2"/>
  <c r="R300" i="2"/>
  <c r="P300" i="2"/>
  <c r="BI296" i="2"/>
  <c r="BH296" i="2"/>
  <c r="BG296" i="2"/>
  <c r="BF296" i="2"/>
  <c r="T296" i="2"/>
  <c r="R296" i="2"/>
  <c r="P296" i="2"/>
  <c r="BI292" i="2"/>
  <c r="BH292" i="2"/>
  <c r="BG292" i="2"/>
  <c r="BF292" i="2"/>
  <c r="T292" i="2"/>
  <c r="T291" i="2"/>
  <c r="R292" i="2"/>
  <c r="R291" i="2" s="1"/>
  <c r="P292" i="2"/>
  <c r="P291" i="2" s="1"/>
  <c r="BI289" i="2"/>
  <c r="BH289" i="2"/>
  <c r="BG289" i="2"/>
  <c r="BF289" i="2"/>
  <c r="T289" i="2"/>
  <c r="R289" i="2"/>
  <c r="P289" i="2"/>
  <c r="BI285" i="2"/>
  <c r="BH285" i="2"/>
  <c r="BG285" i="2"/>
  <c r="BF285" i="2"/>
  <c r="T285" i="2"/>
  <c r="R285" i="2"/>
  <c r="P285" i="2"/>
  <c r="BI283" i="2"/>
  <c r="BH283" i="2"/>
  <c r="BG283" i="2"/>
  <c r="BF283" i="2"/>
  <c r="T283" i="2"/>
  <c r="R283" i="2"/>
  <c r="P283" i="2"/>
  <c r="BI281" i="2"/>
  <c r="BH281" i="2"/>
  <c r="BG281" i="2"/>
  <c r="BF281" i="2"/>
  <c r="T281" i="2"/>
  <c r="R281" i="2"/>
  <c r="P281" i="2"/>
  <c r="BI277" i="2"/>
  <c r="BH277" i="2"/>
  <c r="BG277" i="2"/>
  <c r="BF277" i="2"/>
  <c r="T277" i="2"/>
  <c r="R277" i="2"/>
  <c r="P277" i="2"/>
  <c r="BI274" i="2"/>
  <c r="BH274" i="2"/>
  <c r="BG274" i="2"/>
  <c r="BF274" i="2"/>
  <c r="T274" i="2"/>
  <c r="R274" i="2"/>
  <c r="P274" i="2"/>
  <c r="BI271" i="2"/>
  <c r="BH271" i="2"/>
  <c r="BG271" i="2"/>
  <c r="BF271" i="2"/>
  <c r="T271" i="2"/>
  <c r="R271" i="2"/>
  <c r="P271" i="2"/>
  <c r="BI267" i="2"/>
  <c r="BH267" i="2"/>
  <c r="BG267" i="2"/>
  <c r="BF267" i="2"/>
  <c r="T267" i="2"/>
  <c r="R267" i="2"/>
  <c r="P267" i="2"/>
  <c r="BI228" i="2"/>
  <c r="BH228" i="2"/>
  <c r="BG228" i="2"/>
  <c r="BF228" i="2"/>
  <c r="T228" i="2"/>
  <c r="R228" i="2"/>
  <c r="P228" i="2"/>
  <c r="BI188" i="2"/>
  <c r="BH188" i="2"/>
  <c r="BG188" i="2"/>
  <c r="BF188" i="2"/>
  <c r="T188" i="2"/>
  <c r="R188" i="2"/>
  <c r="P188" i="2"/>
  <c r="BI147" i="2"/>
  <c r="BH147" i="2"/>
  <c r="BG147" i="2"/>
  <c r="BF147" i="2"/>
  <c r="T147" i="2"/>
  <c r="R147" i="2"/>
  <c r="P147" i="2"/>
  <c r="BI105" i="2"/>
  <c r="BH105" i="2"/>
  <c r="BG105" i="2"/>
  <c r="BF105" i="2"/>
  <c r="T105" i="2"/>
  <c r="R105" i="2"/>
  <c r="P105" i="2"/>
  <c r="BI100" i="2"/>
  <c r="BH100" i="2"/>
  <c r="BG100" i="2"/>
  <c r="BF100" i="2"/>
  <c r="T100" i="2"/>
  <c r="R100" i="2"/>
  <c r="P100" i="2"/>
  <c r="J93" i="2"/>
  <c r="F93" i="2"/>
  <c r="F91" i="2"/>
  <c r="E89" i="2"/>
  <c r="J58" i="2"/>
  <c r="F58" i="2"/>
  <c r="F56" i="2"/>
  <c r="E54" i="2"/>
  <c r="J26" i="2"/>
  <c r="E26" i="2"/>
  <c r="J94" i="2"/>
  <c r="J25" i="2"/>
  <c r="J20" i="2"/>
  <c r="E20" i="2"/>
  <c r="F59" i="2" s="1"/>
  <c r="J19" i="2"/>
  <c r="J14" i="2"/>
  <c r="J56" i="2"/>
  <c r="E7" i="2"/>
  <c r="E50" i="2"/>
  <c r="L50" i="1"/>
  <c r="AM50" i="1"/>
  <c r="AM49" i="1"/>
  <c r="L49" i="1"/>
  <c r="AM47" i="1"/>
  <c r="L47" i="1"/>
  <c r="L45" i="1"/>
  <c r="L44" i="1"/>
  <c r="J218" i="9"/>
  <c r="J539" i="8"/>
  <c r="J190" i="8"/>
  <c r="BK200" i="6"/>
  <c r="J188" i="6"/>
  <c r="BK158" i="6"/>
  <c r="BK146" i="6"/>
  <c r="J124" i="6"/>
  <c r="BK115" i="6"/>
  <c r="BK100" i="6"/>
  <c r="BK592" i="5"/>
  <c r="J350" i="5"/>
  <c r="J126" i="5"/>
  <c r="BK252" i="3"/>
  <c r="BK241" i="3"/>
  <c r="BK221" i="3"/>
  <c r="BK201" i="3"/>
  <c r="J177" i="3"/>
  <c r="J148" i="3"/>
  <c r="BK101" i="3"/>
  <c r="BK506" i="2"/>
  <c r="J364" i="2"/>
  <c r="J323" i="2"/>
  <c r="J221" i="9"/>
  <c r="J168" i="9"/>
  <c r="BK162" i="9"/>
  <c r="BK147" i="9"/>
  <c r="BK123" i="9"/>
  <c r="J121" i="9"/>
  <c r="BK117" i="9"/>
  <c r="BK101" i="9"/>
  <c r="J516" i="8"/>
  <c r="J452" i="8"/>
  <c r="BK241" i="8"/>
  <c r="BK226" i="6"/>
  <c r="J202" i="6"/>
  <c r="J164" i="6"/>
  <c r="J146" i="6"/>
  <c r="J120" i="6"/>
  <c r="BK104" i="6"/>
  <c r="BK622" i="5"/>
  <c r="BK443" i="5"/>
  <c r="J252" i="5"/>
  <c r="BK184" i="5"/>
  <c r="BK259" i="3"/>
  <c r="BK246" i="3"/>
  <c r="J215" i="3"/>
  <c r="J197" i="3"/>
  <c r="BK190" i="3"/>
  <c r="BK174" i="3"/>
  <c r="BK164" i="3"/>
  <c r="BK131" i="3"/>
  <c r="J114" i="3"/>
  <c r="BK881" i="2"/>
  <c r="BK734" i="2"/>
  <c r="J347" i="2"/>
  <c r="J319" i="2"/>
  <c r="BK147" i="2"/>
  <c r="BK194" i="9"/>
  <c r="BK539" i="8"/>
  <c r="BK511" i="8"/>
  <c r="J397" i="8"/>
  <c r="BK194" i="8"/>
  <c r="BK211" i="6"/>
  <c r="BK178" i="6"/>
  <c r="BK157" i="6"/>
  <c r="BK137" i="6"/>
  <c r="BK109" i="6"/>
  <c r="J584" i="5"/>
  <c r="BK187" i="5"/>
  <c r="J227" i="3"/>
  <c r="BK214" i="3"/>
  <c r="BK203" i="3"/>
  <c r="J182" i="3"/>
  <c r="J163" i="3"/>
  <c r="BK150" i="3"/>
  <c r="J131" i="3"/>
  <c r="BK120" i="3"/>
  <c r="J868" i="2"/>
  <c r="BK774" i="2"/>
  <c r="BK517" i="2"/>
  <c r="BK100" i="10"/>
  <c r="BK218" i="9"/>
  <c r="BK150" i="9"/>
  <c r="BK105" i="9"/>
  <c r="J415" i="8"/>
  <c r="J179" i="8"/>
  <c r="BK223" i="6"/>
  <c r="J215" i="6"/>
  <c r="J177" i="6"/>
  <c r="BK160" i="6"/>
  <c r="J140" i="6"/>
  <c r="BK124" i="6"/>
  <c r="BK108" i="6"/>
  <c r="J645" i="5"/>
  <c r="BK377" i="5"/>
  <c r="BK96" i="4"/>
  <c r="BK235" i="3"/>
  <c r="J152" i="3"/>
  <c r="J120" i="3"/>
  <c r="BK557" i="2"/>
  <c r="J300" i="2"/>
  <c r="BK181" i="9"/>
  <c r="BK163" i="9"/>
  <c r="BK153" i="9"/>
  <c r="J141" i="9"/>
  <c r="J101" i="9"/>
  <c r="J319" i="8"/>
  <c r="BK190" i="8"/>
  <c r="BK167" i="6"/>
  <c r="J605" i="5"/>
  <c r="BK417" i="5"/>
  <c r="BK263" i="3"/>
  <c r="BK231" i="3"/>
  <c r="BK160" i="3"/>
  <c r="BK106" i="3"/>
  <c r="BK887" i="2"/>
  <c r="BK319" i="2"/>
  <c r="BK213" i="9"/>
  <c r="J184" i="9"/>
  <c r="BK172" i="9"/>
  <c r="BK159" i="9"/>
  <c r="J146" i="9"/>
  <c r="J117" i="9"/>
  <c r="BK110" i="9"/>
  <c r="J533" i="8"/>
  <c r="BK143" i="8"/>
  <c r="BK220" i="6"/>
  <c r="BK201" i="6"/>
  <c r="BK187" i="6"/>
  <c r="BK172" i="6"/>
  <c r="J156" i="6"/>
  <c r="J144" i="6"/>
  <c r="J129" i="6"/>
  <c r="BK584" i="5"/>
  <c r="J337" i="5"/>
  <c r="J258" i="3"/>
  <c r="J240" i="3"/>
  <c r="J231" i="3"/>
  <c r="BK186" i="3"/>
  <c r="BK102" i="3"/>
  <c r="J876" i="2"/>
  <c r="J774" i="2"/>
  <c r="BK183" i="9"/>
  <c r="J108" i="9"/>
  <c r="BK286" i="8"/>
  <c r="BK189" i="6"/>
  <c r="BK603" i="5"/>
  <c r="BK337" i="5"/>
  <c r="BK238" i="3"/>
  <c r="BK200" i="3"/>
  <c r="J168" i="3"/>
  <c r="BK135" i="3"/>
  <c r="BK899" i="2"/>
  <c r="J166" i="3"/>
  <c r="J124" i="3"/>
  <c r="J844" i="2"/>
  <c r="J315" i="2"/>
  <c r="BK203" i="9"/>
  <c r="BK132" i="9"/>
  <c r="J549" i="8"/>
  <c r="J360" i="8"/>
  <c r="BK151" i="6"/>
  <c r="BK114" i="6"/>
  <c r="F39" i="10"/>
  <c r="BK100" i="4"/>
  <c r="J198" i="3"/>
  <c r="J138" i="3"/>
  <c r="J847" i="2"/>
  <c r="BK281" i="2"/>
  <c r="BK219" i="9"/>
  <c r="BK536" i="8"/>
  <c r="J378" i="8"/>
  <c r="BK215" i="6"/>
  <c r="J192" i="6"/>
  <c r="BK156" i="6"/>
  <c r="J143" i="6"/>
  <c r="J121" i="6"/>
  <c r="J104" i="6"/>
  <c r="BK564" i="5"/>
  <c r="BK289" i="5"/>
  <c r="J105" i="5"/>
  <c r="J205" i="3"/>
  <c r="BK183" i="3"/>
  <c r="J151" i="3"/>
  <c r="J110" i="3"/>
  <c r="J874" i="2"/>
  <c r="J557" i="2"/>
  <c r="BK392" i="2"/>
  <c r="BK330" i="2"/>
  <c r="J207" i="9"/>
  <c r="J172" i="9"/>
  <c r="J164" i="9"/>
  <c r="J151" i="9"/>
  <c r="J131" i="9"/>
  <c r="J123" i="9"/>
  <c r="BK120" i="9"/>
  <c r="J519" i="8"/>
  <c r="BK483" i="8"/>
  <c r="J275" i="8"/>
  <c r="BK104" i="8"/>
  <c r="J206" i="6"/>
  <c r="J167" i="6"/>
  <c r="J154" i="6"/>
  <c r="J125" i="6"/>
  <c r="BK629" i="5"/>
  <c r="J540" i="5"/>
  <c r="J390" i="5"/>
  <c r="J213" i="5"/>
  <c r="BK165" i="5"/>
  <c r="BK258" i="3"/>
  <c r="J247" i="3"/>
  <c r="BK219" i="3"/>
  <c r="BK208" i="3"/>
  <c r="J193" i="3"/>
  <c r="BK172" i="3"/>
  <c r="BK165" i="3"/>
  <c r="J136" i="3"/>
  <c r="BK126" i="3"/>
  <c r="BK107" i="3"/>
  <c r="BK841" i="2"/>
  <c r="BK462" i="2"/>
  <c r="BK292" i="2"/>
  <c r="J105" i="2"/>
  <c r="J197" i="9"/>
  <c r="BK188" i="9"/>
  <c r="BK528" i="8"/>
  <c r="BK479" i="8"/>
  <c r="BK341" i="8"/>
  <c r="BK206" i="6"/>
  <c r="J189" i="6"/>
  <c r="J162" i="6"/>
  <c r="J141" i="6"/>
  <c r="J111" i="6"/>
  <c r="BK589" i="5"/>
  <c r="J96" i="4"/>
  <c r="J217" i="3"/>
  <c r="BK209" i="3"/>
  <c r="BK185" i="3"/>
  <c r="BK155" i="3"/>
  <c r="BK143" i="3"/>
  <c r="J125" i="3"/>
  <c r="BK110" i="3"/>
  <c r="BK847" i="2"/>
  <c r="BK638" i="2"/>
  <c r="BK343" i="2"/>
  <c r="J219" i="9"/>
  <c r="BK161" i="9"/>
  <c r="J103" i="9"/>
  <c r="BK456" i="8"/>
  <c r="J186" i="8"/>
  <c r="J227" i="6"/>
  <c r="BK208" i="6"/>
  <c r="J190" i="6"/>
  <c r="BK164" i="6"/>
  <c r="BK148" i="6"/>
  <c r="J137" i="6"/>
  <c r="BK110" i="6"/>
  <c r="BK649" i="5"/>
  <c r="J632" i="5"/>
  <c r="BK482" i="5"/>
  <c r="J196" i="5"/>
  <c r="J206" i="3"/>
  <c r="BK167" i="3"/>
  <c r="J144" i="3"/>
  <c r="BK119" i="3"/>
  <c r="BK347" i="2"/>
  <c r="BK184" i="9"/>
  <c r="BK173" i="9"/>
  <c r="J147" i="9"/>
  <c r="BK137" i="9"/>
  <c r="BK112" i="9"/>
  <c r="BK97" i="9"/>
  <c r="J188" i="8"/>
  <c r="J176" i="6"/>
  <c r="J119" i="6"/>
  <c r="J403" i="5"/>
  <c r="J100" i="4"/>
  <c r="J232" i="3"/>
  <c r="BK213" i="3"/>
  <c r="J153" i="3"/>
  <c r="J107" i="3"/>
  <c r="J893" i="2"/>
  <c r="BK859" i="2"/>
  <c r="BK100" i="2"/>
  <c r="BK209" i="9"/>
  <c r="BK185" i="9"/>
  <c r="BK175" i="9"/>
  <c r="BK164" i="9"/>
  <c r="BK155" i="9"/>
  <c r="BK142" i="9"/>
  <c r="J116" i="9"/>
  <c r="BK549" i="8"/>
  <c r="BK522" i="8"/>
  <c r="BK124" i="8"/>
  <c r="J212" i="6"/>
  <c r="BK195" i="6"/>
  <c r="BK179" i="6"/>
  <c r="J170" i="6"/>
  <c r="BK155" i="6"/>
  <c r="J145" i="6"/>
  <c r="J130" i="6"/>
  <c r="BK624" i="5"/>
  <c r="J462" i="5"/>
  <c r="BK271" i="5"/>
  <c r="J194" i="5"/>
  <c r="BK254" i="3"/>
  <c r="J234" i="3"/>
  <c r="J224" i="3"/>
  <c r="J150" i="3"/>
  <c r="BK99" i="3"/>
  <c r="J855" i="2"/>
  <c r="J285" i="2"/>
  <c r="BK189" i="9"/>
  <c r="J154" i="9"/>
  <c r="J111" i="9"/>
  <c r="J513" i="8"/>
  <c r="BK96" i="7"/>
  <c r="BK637" i="5"/>
  <c r="BK544" i="5"/>
  <c r="BK213" i="5"/>
  <c r="J236" i="3"/>
  <c r="J173" i="3"/>
  <c r="BK142" i="3"/>
  <c r="BK901" i="2"/>
  <c r="J208" i="8"/>
  <c r="J159" i="6"/>
  <c r="BK118" i="6"/>
  <c r="J641" i="5"/>
  <c r="J626" i="5"/>
  <c r="J311" i="5"/>
  <c r="BK217" i="3"/>
  <c r="BK194" i="3"/>
  <c r="J164" i="3"/>
  <c r="BK148" i="3"/>
  <c r="BK121" i="3"/>
  <c r="BK862" i="2"/>
  <c r="J500" i="2"/>
  <c r="J292" i="2"/>
  <c r="J158" i="9"/>
  <c r="BK114" i="9"/>
  <c r="BK545" i="8"/>
  <c r="J264" i="8"/>
  <c r="J171" i="6"/>
  <c r="BK127" i="6"/>
  <c r="BK112" i="6"/>
  <c r="J126" i="9"/>
  <c r="BK205" i="8"/>
  <c r="BK184" i="6"/>
  <c r="BK99" i="6"/>
  <c r="J589" i="5"/>
  <c r="J271" i="5"/>
  <c r="BK224" i="3"/>
  <c r="J179" i="3"/>
  <c r="J859" i="2"/>
  <c r="J271" i="2"/>
  <c r="J192" i="9"/>
  <c r="BK230" i="8"/>
  <c r="J197" i="6"/>
  <c r="BK166" i="6"/>
  <c r="BK139" i="6"/>
  <c r="BK105" i="6"/>
  <c r="BK598" i="5"/>
  <c r="BK243" i="5"/>
  <c r="BK260" i="3"/>
  <c r="BK223" i="3"/>
  <c r="J200" i="3"/>
  <c r="BK138" i="3"/>
  <c r="BK104" i="3"/>
  <c r="J407" i="2"/>
  <c r="BK283" i="2"/>
  <c r="BK177" i="9"/>
  <c r="BK158" i="9"/>
  <c r="J135" i="9"/>
  <c r="BK122" i="9"/>
  <c r="BK113" i="9"/>
  <c r="BK360" i="8"/>
  <c r="BK201" i="8"/>
  <c r="J223" i="6"/>
  <c r="BK191" i="6"/>
  <c r="BK145" i="6"/>
  <c r="J103" i="6"/>
  <c r="J616" i="5"/>
  <c r="J289" i="5"/>
  <c r="J187" i="5"/>
  <c r="BK253" i="3"/>
  <c r="J218" i="3"/>
  <c r="BK196" i="3"/>
  <c r="BK177" i="3"/>
  <c r="BK166" i="3"/>
  <c r="J132" i="3"/>
  <c r="J113" i="3"/>
  <c r="J723" i="2"/>
  <c r="BK338" i="2"/>
  <c r="J228" i="2"/>
  <c r="BK199" i="9"/>
  <c r="BK519" i="8"/>
  <c r="BK452" i="8"/>
  <c r="J92" i="7"/>
  <c r="J207" i="6"/>
  <c r="BK177" i="6"/>
  <c r="BK153" i="6"/>
  <c r="BK116" i="6"/>
  <c r="BK252" i="5"/>
  <c r="J230" i="3"/>
  <c r="J204" i="3"/>
  <c r="J174" i="3"/>
  <c r="BK152" i="3"/>
  <c r="BK124" i="3"/>
  <c r="J101" i="3"/>
  <c r="J734" i="2"/>
  <c r="J274" i="2"/>
  <c r="BK220" i="9"/>
  <c r="BK138" i="9"/>
  <c r="BK516" i="8"/>
  <c r="J194" i="8"/>
  <c r="J225" i="6"/>
  <c r="J220" i="6"/>
  <c r="BK186" i="6"/>
  <c r="BK162" i="6"/>
  <c r="BK128" i="6"/>
  <c r="J107" i="6"/>
  <c r="J639" i="5"/>
  <c r="J364" i="5"/>
  <c r="BK193" i="3"/>
  <c r="J128" i="3"/>
  <c r="J800" i="2"/>
  <c r="BK192" i="9"/>
  <c r="J175" i="9"/>
  <c r="J145" i="9"/>
  <c r="J109" i="9"/>
  <c r="BK219" i="8"/>
  <c r="J131" i="6"/>
  <c r="J420" i="5"/>
  <c r="BK236" i="3"/>
  <c r="BK159" i="3"/>
  <c r="BK897" i="2"/>
  <c r="J638" i="2"/>
  <c r="J214" i="9"/>
  <c r="J187" i="9"/>
  <c r="J162" i="9"/>
  <c r="J139" i="9"/>
  <c r="J105" i="9"/>
  <c r="J525" i="8"/>
  <c r="J216" i="6"/>
  <c r="BK192" i="6"/>
  <c r="J169" i="6"/>
  <c r="BK131" i="6"/>
  <c r="J574" i="5"/>
  <c r="BK324" i="5"/>
  <c r="J256" i="3"/>
  <c r="BK229" i="3"/>
  <c r="J181" i="3"/>
  <c r="BK103" i="3"/>
  <c r="J862" i="2"/>
  <c r="BK190" i="9"/>
  <c r="BK143" i="9"/>
  <c r="BK208" i="8"/>
  <c r="J619" i="5"/>
  <c r="J225" i="5"/>
  <c r="BK168" i="9"/>
  <c r="BK130" i="9"/>
  <c r="BK111" i="9"/>
  <c r="J553" i="8"/>
  <c r="BK541" i="8"/>
  <c r="J228" i="6"/>
  <c r="J206" i="9"/>
  <c r="J195" i="9"/>
  <c r="J186" i="9"/>
  <c r="BK174" i="9"/>
  <c r="J166" i="9"/>
  <c r="J142" i="9"/>
  <c r="BK135" i="9"/>
  <c r="BK131" i="9"/>
  <c r="BK108" i="9"/>
  <c r="BK197" i="8"/>
  <c r="BK179" i="8"/>
  <c r="J213" i="6"/>
  <c r="BK199" i="6"/>
  <c r="BK147" i="6"/>
  <c r="BK133" i="6"/>
  <c r="BK119" i="6"/>
  <c r="J116" i="6"/>
  <c r="J649" i="5"/>
  <c r="BK639" i="5"/>
  <c r="BK632" i="5"/>
  <c r="BK607" i="5"/>
  <c r="BK570" i="5"/>
  <c r="J265" i="3"/>
  <c r="BK240" i="3"/>
  <c r="J223" i="3"/>
  <c r="BK218" i="3"/>
  <c r="BK198" i="3"/>
  <c r="BK195" i="3"/>
  <c r="J189" i="3"/>
  <c r="J169" i="3"/>
  <c r="J160" i="3"/>
  <c r="BK157" i="3"/>
  <c r="J147" i="3"/>
  <c r="BK137" i="3"/>
  <c r="J127" i="3"/>
  <c r="BK114" i="3"/>
  <c r="BK105" i="3"/>
  <c r="BK874" i="2"/>
  <c r="J826" i="2"/>
  <c r="J392" i="2"/>
  <c r="J296" i="2"/>
  <c r="BK289" i="2"/>
  <c r="J182" i="9"/>
  <c r="BK151" i="9"/>
  <c r="J110" i="9"/>
  <c r="J106" i="9"/>
  <c r="BK209" i="5"/>
  <c r="BK256" i="3"/>
  <c r="J210" i="3"/>
  <c r="J191" i="3"/>
  <c r="BK173" i="3"/>
  <c r="BK147" i="3"/>
  <c r="J106" i="3"/>
  <c r="J459" i="2"/>
  <c r="J350" i="2"/>
  <c r="J100" i="2"/>
  <c r="J220" i="9"/>
  <c r="J157" i="9"/>
  <c r="J100" i="7"/>
  <c r="BK194" i="6"/>
  <c r="J151" i="6"/>
  <c r="J127" i="6"/>
  <c r="J98" i="6"/>
  <c r="J377" i="5"/>
  <c r="J184" i="5"/>
  <c r="J262" i="3"/>
  <c r="BK234" i="3"/>
  <c r="J219" i="3"/>
  <c r="BK196" i="9"/>
  <c r="BK156" i="9"/>
  <c r="BK124" i="9"/>
  <c r="J120" i="9"/>
  <c r="BK104" i="9"/>
  <c r="BK319" i="8"/>
  <c r="BK225" i="6"/>
  <c r="J185" i="6"/>
  <c r="J155" i="6"/>
  <c r="J105" i="6"/>
  <c r="J570" i="5"/>
  <c r="BK308" i="5"/>
  <c r="BK105" i="5"/>
  <c r="BK243" i="3"/>
  <c r="BK207" i="3"/>
  <c r="BK175" i="3"/>
  <c r="J141" i="3"/>
  <c r="BK125" i="3"/>
  <c r="BK884" i="2"/>
  <c r="J443" i="2"/>
  <c r="BK271" i="2"/>
  <c r="BK217" i="9"/>
  <c r="BK533" i="8"/>
  <c r="J497" i="8"/>
  <c r="BK230" i="6"/>
  <c r="J196" i="6"/>
  <c r="J148" i="6"/>
  <c r="BK129" i="6"/>
  <c r="J280" i="5"/>
  <c r="J250" i="3"/>
  <c r="BK205" i="3"/>
  <c r="BK171" i="3"/>
  <c r="J139" i="3"/>
  <c r="BK117" i="3"/>
  <c r="BK598" i="2"/>
  <c r="BK221" i="9"/>
  <c r="BK165" i="9"/>
  <c r="J530" i="8"/>
  <c r="J205" i="8"/>
  <c r="J226" i="6"/>
  <c r="J199" i="6"/>
  <c r="J163" i="6"/>
  <c r="J135" i="6"/>
  <c r="J109" i="6"/>
  <c r="J647" i="5"/>
  <c r="J501" i="5"/>
  <c r="BK237" i="3"/>
  <c r="BK169" i="3"/>
  <c r="BK129" i="3"/>
  <c r="J105" i="3"/>
  <c r="J185" i="9"/>
  <c r="J159" i="9"/>
  <c r="J133" i="9"/>
  <c r="J98" i="9"/>
  <c r="BK205" i="6"/>
  <c r="J603" i="5"/>
  <c r="BK100" i="5"/>
  <c r="BK220" i="3"/>
  <c r="BK113" i="3"/>
  <c r="J889" i="2"/>
  <c r="J267" i="2"/>
  <c r="BK202" i="9"/>
  <c r="J180" i="9"/>
  <c r="BK152" i="9"/>
  <c r="J127" i="9"/>
  <c r="BK553" i="8"/>
  <c r="J500" i="8"/>
  <c r="BK214" i="6"/>
  <c r="BK190" i="6"/>
  <c r="J168" i="6"/>
  <c r="BK152" i="6"/>
  <c r="J115" i="6"/>
  <c r="BK521" i="5"/>
  <c r="BK261" i="5"/>
  <c r="BK247" i="3"/>
  <c r="BK189" i="3"/>
  <c r="J130" i="3"/>
  <c r="BK878" i="2"/>
  <c r="BK206" i="9"/>
  <c r="BK148" i="9"/>
  <c r="J97" i="9"/>
  <c r="BK107" i="6"/>
  <c r="BK262" i="3"/>
  <c r="J229" i="3"/>
  <c r="BK162" i="3"/>
  <c r="BK130" i="3"/>
  <c r="BK893" i="2"/>
  <c r="BK183" i="6"/>
  <c r="BK647" i="5"/>
  <c r="J610" i="5"/>
  <c r="J264" i="3"/>
  <c r="J203" i="3"/>
  <c r="BK191" i="3"/>
  <c r="J159" i="3"/>
  <c r="BK146" i="3"/>
  <c r="J119" i="3"/>
  <c r="J881" i="2"/>
  <c r="BK781" i="2"/>
  <c r="J311" i="2"/>
  <c r="J155" i="9"/>
  <c r="BK109" i="9"/>
  <c r="BK98" i="9"/>
  <c r="J522" i="8"/>
  <c r="J184" i="6"/>
  <c r="J132" i="6"/>
  <c r="J110" i="6"/>
  <c r="BK166" i="9"/>
  <c r="J479" i="8"/>
  <c r="BK213" i="6"/>
  <c r="J178" i="6"/>
  <c r="BK98" i="6"/>
  <c r="J622" i="5"/>
  <c r="BK146" i="5"/>
  <c r="J207" i="3"/>
  <c r="J156" i="3"/>
  <c r="J121" i="3"/>
  <c r="BK435" i="2"/>
  <c r="J209" i="9"/>
  <c r="J434" i="8"/>
  <c r="J211" i="6"/>
  <c r="J187" i="6"/>
  <c r="BK141" i="6"/>
  <c r="J108" i="6"/>
  <c r="BK501" i="5"/>
  <c r="J190" i="5"/>
  <c r="BK248" i="3"/>
  <c r="J222" i="3"/>
  <c r="J194" i="3"/>
  <c r="BK149" i="3"/>
  <c r="BK116" i="3"/>
  <c r="BK855" i="2"/>
  <c r="J462" i="2"/>
  <c r="J203" i="9"/>
  <c r="J165" i="9"/>
  <c r="J128" i="9"/>
  <c r="BK118" i="9"/>
  <c r="BK100" i="9"/>
  <c r="J298" i="8"/>
  <c r="J143" i="8"/>
  <c r="J195" i="6"/>
  <c r="J157" i="6"/>
  <c r="BK121" i="6"/>
  <c r="J100" i="6"/>
  <c r="J185" i="3"/>
  <c r="BK154" i="3"/>
  <c r="BK122" i="3"/>
  <c r="BK876" i="2"/>
  <c r="J506" i="2"/>
  <c r="J283" i="2"/>
  <c r="J100" i="10"/>
  <c r="J191" i="9"/>
  <c r="BK415" i="8"/>
  <c r="BK227" i="6"/>
  <c r="J191" i="6"/>
  <c r="J142" i="6"/>
  <c r="BK616" i="5"/>
  <c r="BK198" i="5"/>
  <c r="BK794" i="2"/>
  <c r="BK421" i="2"/>
  <c r="J174" i="9"/>
  <c r="J143" i="9"/>
  <c r="BK99" i="9"/>
  <c r="BK188" i="8"/>
  <c r="J222" i="6"/>
  <c r="BK209" i="6"/>
  <c r="J175" i="6"/>
  <c r="J147" i="6"/>
  <c r="J126" i="6"/>
  <c r="BK103" i="6"/>
  <c r="J564" i="5"/>
  <c r="J238" i="3"/>
  <c r="J176" i="3"/>
  <c r="J126" i="3"/>
  <c r="J307" i="2"/>
  <c r="BK180" i="9"/>
  <c r="J160" i="9"/>
  <c r="BK126" i="9"/>
  <c r="J286" i="8"/>
  <c r="BK154" i="6"/>
  <c r="BK574" i="5"/>
  <c r="BK205" i="5"/>
  <c r="J228" i="3"/>
  <c r="BK156" i="3"/>
  <c r="J899" i="2"/>
  <c r="J378" i="2"/>
  <c r="BK210" i="9"/>
  <c r="BK182" i="9"/>
  <c r="J156" i="9"/>
  <c r="J132" i="9"/>
  <c r="J113" i="9"/>
  <c r="BK543" i="8"/>
  <c r="BK222" i="6"/>
  <c r="J193" i="6"/>
  <c r="BK171" i="6"/>
  <c r="J153" i="6"/>
  <c r="BK132" i="6"/>
  <c r="BK101" i="6"/>
  <c r="BK420" i="5"/>
  <c r="J234" i="5"/>
  <c r="J248" i="3"/>
  <c r="J220" i="3"/>
  <c r="J149" i="3"/>
  <c r="J100" i="3"/>
  <c r="BK853" i="2"/>
  <c r="J204" i="9"/>
  <c r="J112" i="9"/>
  <c r="J99" i="8"/>
  <c r="J592" i="5"/>
  <c r="J243" i="3"/>
  <c r="J192" i="3"/>
  <c r="BK136" i="3"/>
  <c r="J897" i="2"/>
  <c r="J241" i="8"/>
  <c r="J181" i="6"/>
  <c r="J114" i="6"/>
  <c r="J637" i="5"/>
  <c r="J482" i="5"/>
  <c r="J253" i="3"/>
  <c r="BK204" i="3"/>
  <c r="BK176" i="3"/>
  <c r="J154" i="3"/>
  <c r="J135" i="3"/>
  <c r="J108" i="3"/>
  <c r="BK829" i="2"/>
  <c r="J334" i="2"/>
  <c r="BK187" i="9"/>
  <c r="J144" i="9"/>
  <c r="J107" i="9"/>
  <c r="BK525" i="8"/>
  <c r="J217" i="6"/>
  <c r="J149" i="6"/>
  <c r="BK122" i="6"/>
  <c r="BK195" i="9"/>
  <c r="BK264" i="8"/>
  <c r="BK185" i="6"/>
  <c r="BK169" i="6"/>
  <c r="BK610" i="5"/>
  <c r="J205" i="5"/>
  <c r="BK242" i="3"/>
  <c r="J180" i="3"/>
  <c r="J129" i="3"/>
  <c r="BK407" i="2"/>
  <c r="J215" i="9"/>
  <c r="BK178" i="9"/>
  <c r="J456" i="8"/>
  <c r="J201" i="8"/>
  <c r="BK92" i="7"/>
  <c r="BK196" i="6"/>
  <c r="J180" i="6"/>
  <c r="BK159" i="6"/>
  <c r="BK149" i="6"/>
  <c r="BK140" i="6"/>
  <c r="J118" i="6"/>
  <c r="J106" i="6"/>
  <c r="J99" i="6"/>
  <c r="BK601" i="5"/>
  <c r="BK403" i="5"/>
  <c r="J299" i="5"/>
  <c r="J216" i="5"/>
  <c r="J263" i="3"/>
  <c r="BK251" i="3"/>
  <c r="J239" i="3"/>
  <c r="BK228" i="3"/>
  <c r="BK216" i="3"/>
  <c r="J186" i="3"/>
  <c r="BK163" i="3"/>
  <c r="J142" i="3"/>
  <c r="J117" i="3"/>
  <c r="J103" i="3"/>
  <c r="BK717" i="2"/>
  <c r="BK500" i="2"/>
  <c r="BK350" i="2"/>
  <c r="BK303" i="2"/>
  <c r="AS59" i="1"/>
  <c r="BK134" i="9"/>
  <c r="J124" i="9"/>
  <c r="BK121" i="9"/>
  <c r="BK119" i="9"/>
  <c r="BK115" i="9"/>
  <c r="J536" i="8"/>
  <c r="BK506" i="8"/>
  <c r="J323" i="8"/>
  <c r="J230" i="8"/>
  <c r="J161" i="8"/>
  <c r="BK221" i="6"/>
  <c r="BK197" i="6"/>
  <c r="BK188" i="6"/>
  <c r="BK163" i="6"/>
  <c r="BK126" i="6"/>
  <c r="J117" i="6"/>
  <c r="J101" i="6"/>
  <c r="BK619" i="5"/>
  <c r="J417" i="5"/>
  <c r="BK311" i="5"/>
  <c r="BK234" i="5"/>
  <c r="BK202" i="5"/>
  <c r="BK92" i="4"/>
  <c r="J260" i="3"/>
  <c r="J252" i="3"/>
  <c r="J241" i="3"/>
  <c r="J216" i="3"/>
  <c r="BK211" i="3"/>
  <c r="J195" i="3"/>
  <c r="J184" i="3"/>
  <c r="J171" i="3"/>
  <c r="BK133" i="3"/>
  <c r="BK127" i="3"/>
  <c r="J123" i="3"/>
  <c r="BK108" i="3"/>
  <c r="J878" i="2"/>
  <c r="BK826" i="2"/>
  <c r="BK452" i="2"/>
  <c r="BK378" i="2"/>
  <c r="BK334" i="2"/>
  <c r="BK267" i="2"/>
  <c r="AS63" i="1"/>
  <c r="BK193" i="9"/>
  <c r="BK530" i="8"/>
  <c r="BK513" i="8"/>
  <c r="BK475" i="8"/>
  <c r="BK253" i="8"/>
  <c r="J229" i="6"/>
  <c r="J205" i="6"/>
  <c r="J172" i="6"/>
  <c r="BK144" i="6"/>
  <c r="BK135" i="6"/>
  <c r="J97" i="6"/>
  <c r="BK364" i="5"/>
  <c r="J202" i="5"/>
  <c r="J146" i="5"/>
  <c r="BK210" i="3"/>
  <c r="J190" i="3"/>
  <c r="BK178" i="3"/>
  <c r="J158" i="3"/>
  <c r="J146" i="3"/>
  <c r="J137" i="3"/>
  <c r="BK123" i="3"/>
  <c r="BK115" i="3"/>
  <c r="J102" i="3"/>
  <c r="BK844" i="2"/>
  <c r="J679" i="2"/>
  <c r="BK443" i="2"/>
  <c r="BK96" i="10"/>
  <c r="J193" i="9"/>
  <c r="BK157" i="9"/>
  <c r="BK106" i="9"/>
  <c r="J528" i="8"/>
  <c r="BK193" i="6"/>
  <c r="BK165" i="6"/>
  <c r="J152" i="6"/>
  <c r="BK125" i="6"/>
  <c r="BK641" i="5"/>
  <c r="J544" i="5"/>
  <c r="J439" i="5"/>
  <c r="J165" i="5"/>
  <c r="J212" i="3"/>
  <c r="BK176" i="9"/>
  <c r="BK154" i="9"/>
  <c r="BK146" i="9"/>
  <c r="J134" i="9"/>
  <c r="J102" i="9"/>
  <c r="BK275" i="8"/>
  <c r="BK212" i="6"/>
  <c r="BK202" i="6"/>
  <c r="J128" i="6"/>
  <c r="BK439" i="5"/>
  <c r="J209" i="5"/>
  <c r="BK265" i="3"/>
  <c r="J235" i="3"/>
  <c r="BK227" i="3"/>
  <c r="BK184" i="3"/>
  <c r="J116" i="3"/>
  <c r="J99" i="3"/>
  <c r="BK891" i="2"/>
  <c r="BK364" i="2"/>
  <c r="J217" i="9"/>
  <c r="BK197" i="9"/>
  <c r="BK191" i="9"/>
  <c r="BK167" i="9"/>
  <c r="J149" i="9"/>
  <c r="BK129" i="9"/>
  <c r="J114" i="9"/>
  <c r="J545" i="8"/>
  <c r="J541" i="8"/>
  <c r="BK182" i="8"/>
  <c r="BK100" i="7"/>
  <c r="J829" i="2"/>
  <c r="BK214" i="9"/>
  <c r="J188" i="9"/>
  <c r="J178" i="9"/>
  <c r="BK116" i="9"/>
  <c r="J99" i="9"/>
  <c r="BK298" i="8"/>
  <c r="J124" i="8"/>
  <c r="J134" i="6"/>
  <c r="J635" i="5"/>
  <c r="J243" i="5"/>
  <c r="J259" i="3"/>
  <c r="J237" i="3"/>
  <c r="J196" i="3"/>
  <c r="J167" i="3"/>
  <c r="J143" i="3"/>
  <c r="J891" i="2"/>
  <c r="BK889" i="2"/>
  <c r="J887" i="2"/>
  <c r="J884" i="2"/>
  <c r="J857" i="2"/>
  <c r="J853" i="2"/>
  <c r="J850" i="2"/>
  <c r="BK723" i="2"/>
  <c r="BK679" i="2"/>
  <c r="J330" i="2"/>
  <c r="BK323" i="2"/>
  <c r="BK300" i="2"/>
  <c r="BK285" i="2"/>
  <c r="J277" i="2"/>
  <c r="BK274" i="2"/>
  <c r="BK228" i="2"/>
  <c r="BK188" i="2"/>
  <c r="J147" i="2"/>
  <c r="J161" i="9"/>
  <c r="BK140" i="9"/>
  <c r="BK133" i="9"/>
  <c r="BK208" i="9"/>
  <c r="J199" i="9"/>
  <c r="J198" i="9"/>
  <c r="J183" i="9"/>
  <c r="J173" i="9"/>
  <c r="J171" i="9"/>
  <c r="J170" i="9"/>
  <c r="J153" i="9"/>
  <c r="J150" i="9"/>
  <c r="BK139" i="9"/>
  <c r="J129" i="9"/>
  <c r="BK102" i="9"/>
  <c r="BK551" i="8"/>
  <c r="J503" i="8"/>
  <c r="J208" i="9"/>
  <c r="J202" i="9"/>
  <c r="J196" i="9"/>
  <c r="J177" i="9"/>
  <c r="J167" i="9"/>
  <c r="BK144" i="9"/>
  <c r="J138" i="9"/>
  <c r="J125" i="9"/>
  <c r="J115" i="9"/>
  <c r="J219" i="8"/>
  <c r="BK186" i="8"/>
  <c r="BK99" i="8"/>
  <c r="J200" i="6"/>
  <c r="BK198" i="6"/>
  <c r="J160" i="6"/>
  <c r="BK120" i="6"/>
  <c r="BK117" i="6"/>
  <c r="BK113" i="6"/>
  <c r="BK645" i="5"/>
  <c r="J629" i="5"/>
  <c r="J595" i="5"/>
  <c r="J324" i="5"/>
  <c r="J261" i="3"/>
  <c r="BK230" i="3"/>
  <c r="J201" i="3"/>
  <c r="BK197" i="3"/>
  <c r="J175" i="3"/>
  <c r="BK168" i="3"/>
  <c r="BK158" i="3"/>
  <c r="BK153" i="3"/>
  <c r="BK141" i="3"/>
  <c r="J134" i="3"/>
  <c r="J115" i="3"/>
  <c r="J104" i="3"/>
  <c r="BK857" i="2"/>
  <c r="BK800" i="2"/>
  <c r="J338" i="2"/>
  <c r="BK307" i="2"/>
  <c r="J281" i="2"/>
  <c r="J163" i="9"/>
  <c r="BK145" i="9"/>
  <c r="BK128" i="9"/>
  <c r="J104" i="9"/>
  <c r="J543" i="8"/>
  <c r="J511" i="8"/>
  <c r="J253" i="8"/>
  <c r="J183" i="6"/>
  <c r="BK150" i="6"/>
  <c r="BK143" i="6"/>
  <c r="J123" i="6"/>
  <c r="J113" i="6"/>
  <c r="BK111" i="6"/>
  <c r="BK198" i="9"/>
  <c r="BK141" i="9"/>
  <c r="BK497" i="8"/>
  <c r="BK434" i="8"/>
  <c r="BK229" i="6"/>
  <c r="J179" i="6"/>
  <c r="BK176" i="6"/>
  <c r="J173" i="6"/>
  <c r="BK626" i="5"/>
  <c r="J624" i="5"/>
  <c r="J521" i="5"/>
  <c r="J443" i="5"/>
  <c r="BK126" i="5"/>
  <c r="J246" i="3"/>
  <c r="J209" i="3"/>
  <c r="BK181" i="3"/>
  <c r="J172" i="3"/>
  <c r="BK139" i="3"/>
  <c r="BK112" i="3"/>
  <c r="BK850" i="2"/>
  <c r="J421" i="2"/>
  <c r="BK296" i="2"/>
  <c r="BK105" i="2"/>
  <c r="J210" i="9"/>
  <c r="J506" i="8"/>
  <c r="J214" i="6"/>
  <c r="BK168" i="6"/>
  <c r="J136" i="6"/>
  <c r="J112" i="6"/>
  <c r="BK595" i="5"/>
  <c r="BK225" i="5"/>
  <c r="J92" i="4"/>
  <c r="BK232" i="3"/>
  <c r="J208" i="3"/>
  <c r="J165" i="3"/>
  <c r="J118" i="3"/>
  <c r="BK871" i="2"/>
  <c r="J452" i="2"/>
  <c r="J289" i="2"/>
  <c r="J181" i="9"/>
  <c r="J152" i="9"/>
  <c r="BK127" i="9"/>
  <c r="J119" i="9"/>
  <c r="BK103" i="9"/>
  <c r="J341" i="8"/>
  <c r="J197" i="8"/>
  <c r="J208" i="6"/>
  <c r="J165" i="6"/>
  <c r="BK142" i="6"/>
  <c r="BK106" i="6"/>
  <c r="J613" i="5"/>
  <c r="BK280" i="5"/>
  <c r="BK261" i="3"/>
  <c r="BK250" i="3"/>
  <c r="J214" i="3"/>
  <c r="BK180" i="3"/>
  <c r="J157" i="3"/>
  <c r="BK128" i="3"/>
  <c r="BK109" i="3"/>
  <c r="BK868" i="2"/>
  <c r="J517" i="2"/>
  <c r="BK277" i="2"/>
  <c r="J96" i="10"/>
  <c r="J190" i="9"/>
  <c r="BK503" i="8"/>
  <c r="J104" i="8"/>
  <c r="J201" i="6"/>
  <c r="J166" i="6"/>
  <c r="J133" i="6"/>
  <c r="BK605" i="5"/>
  <c r="J251" i="3"/>
  <c r="J211" i="3"/>
  <c r="BK188" i="3"/>
  <c r="BK170" i="3"/>
  <c r="BK144" i="3"/>
  <c r="J133" i="3"/>
  <c r="J109" i="3"/>
  <c r="J781" i="2"/>
  <c r="J188" i="2"/>
  <c r="BK171" i="9"/>
  <c r="J137" i="9"/>
  <c r="BK378" i="8"/>
  <c r="BK228" i="6"/>
  <c r="BK217" i="6"/>
  <c r="BK180" i="6"/>
  <c r="BK161" i="6"/>
  <c r="BK136" i="6"/>
  <c r="BK102" i="6"/>
  <c r="J598" i="5"/>
  <c r="J198" i="5"/>
  <c r="J183" i="3"/>
  <c r="BK151" i="3"/>
  <c r="J111" i="3"/>
  <c r="AS55" i="1"/>
  <c r="J130" i="9"/>
  <c r="BK301" i="8"/>
  <c r="BK207" i="6"/>
  <c r="BK130" i="6"/>
  <c r="BK350" i="5"/>
  <c r="BK264" i="3"/>
  <c r="J161" i="3"/>
  <c r="J901" i="2"/>
  <c r="J871" i="2"/>
  <c r="BK215" i="9"/>
  <c r="J194" i="9"/>
  <c r="J176" i="9"/>
  <c r="J148" i="9"/>
  <c r="BK125" i="9"/>
  <c r="J551" i="8"/>
  <c r="J483" i="8"/>
  <c r="J209" i="6"/>
  <c r="BK181" i="6"/>
  <c r="J158" i="6"/>
  <c r="BK134" i="6"/>
  <c r="J102" i="6"/>
  <c r="BK390" i="5"/>
  <c r="BK196" i="5"/>
  <c r="BK239" i="3"/>
  <c r="BK182" i="3"/>
  <c r="J122" i="3"/>
  <c r="BK865" i="2"/>
  <c r="J213" i="9"/>
  <c r="BK149" i="9"/>
  <c r="BK107" i="9"/>
  <c r="BK161" i="8"/>
  <c r="J601" i="5"/>
  <c r="BK216" i="5"/>
  <c r="J213" i="3"/>
  <c r="BK161" i="3"/>
  <c r="BK111" i="3"/>
  <c r="J178" i="3"/>
  <c r="J140" i="3"/>
  <c r="BK100" i="3"/>
  <c r="J717" i="2"/>
  <c r="J303" i="2"/>
  <c r="BK186" i="9"/>
  <c r="J475" i="8"/>
  <c r="J186" i="6"/>
  <c r="BK175" i="6"/>
  <c r="BK97" i="6"/>
  <c r="BK540" i="5"/>
  <c r="J261" i="5"/>
  <c r="BK206" i="3"/>
  <c r="J155" i="3"/>
  <c r="J865" i="2"/>
  <c r="BK311" i="2"/>
  <c r="BK207" i="9"/>
  <c r="BK500" i="8"/>
  <c r="J96" i="7"/>
  <c r="BK170" i="6"/>
  <c r="J150" i="6"/>
  <c r="J122" i="6"/>
  <c r="J607" i="5"/>
  <c r="J308" i="5"/>
  <c r="J100" i="5"/>
  <c r="J242" i="3"/>
  <c r="BK215" i="3"/>
  <c r="BK179" i="3"/>
  <c r="BK132" i="3"/>
  <c r="J598" i="2"/>
  <c r="J343" i="2"/>
  <c r="BK204" i="9"/>
  <c r="BK160" i="9"/>
  <c r="J140" i="9"/>
  <c r="J122" i="9"/>
  <c r="J118" i="9"/>
  <c r="BK509" i="8"/>
  <c r="J301" i="8"/>
  <c r="J182" i="8"/>
  <c r="J198" i="6"/>
  <c r="J161" i="6"/>
  <c r="BK123" i="6"/>
  <c r="BK635" i="5"/>
  <c r="BK462" i="5"/>
  <c r="BK299" i="5"/>
  <c r="BK194" i="5"/>
  <c r="J254" i="3"/>
  <c r="J221" i="3"/>
  <c r="BK212" i="3"/>
  <c r="J188" i="3"/>
  <c r="J170" i="3"/>
  <c r="BK134" i="3"/>
  <c r="J112" i="3"/>
  <c r="J794" i="2"/>
  <c r="J435" i="2"/>
  <c r="BK315" i="2"/>
  <c r="J92" i="10"/>
  <c r="J189" i="9"/>
  <c r="J509" i="8"/>
  <c r="BK323" i="8"/>
  <c r="BK216" i="6"/>
  <c r="BK173" i="6"/>
  <c r="J139" i="6"/>
  <c r="BK613" i="5"/>
  <c r="BK190" i="5"/>
  <c r="BK222" i="3"/>
  <c r="BK192" i="3"/>
  <c r="J162" i="3"/>
  <c r="BK140" i="3"/>
  <c r="BK118" i="3"/>
  <c r="J841" i="2"/>
  <c r="BK459" i="2"/>
  <c r="BK92" i="10"/>
  <c r="BK170" i="9"/>
  <c r="J100" i="9"/>
  <c r="BK397" i="8"/>
  <c r="J230" i="6"/>
  <c r="J221" i="6"/>
  <c r="J194" i="6"/>
  <c r="R90" i="10" l="1"/>
  <c r="R89" i="10"/>
  <c r="T98" i="8"/>
  <c r="T97" i="8" s="1"/>
  <c r="T96" i="8" s="1"/>
  <c r="P98" i="8"/>
  <c r="P90" i="7"/>
  <c r="P89" i="7"/>
  <c r="AU62" i="1" s="1"/>
  <c r="P90" i="10"/>
  <c r="P89" i="10" s="1"/>
  <c r="AU66" i="1" s="1"/>
  <c r="R90" i="7"/>
  <c r="R89" i="7" s="1"/>
  <c r="P90" i="4"/>
  <c r="P89" i="4"/>
  <c r="AU58" i="1"/>
  <c r="R461" i="2"/>
  <c r="P98" i="3"/>
  <c r="T187" i="3"/>
  <c r="T226" i="3"/>
  <c r="P245" i="3"/>
  <c r="BK99" i="5"/>
  <c r="J99" i="5" s="1"/>
  <c r="J65" i="5" s="1"/>
  <c r="BK215" i="5"/>
  <c r="J215" i="5"/>
  <c r="J71" i="5"/>
  <c r="BK419" i="5"/>
  <c r="J419" i="5" s="1"/>
  <c r="J73" i="5" s="1"/>
  <c r="T96" i="6"/>
  <c r="P174" i="6"/>
  <c r="T204" i="6"/>
  <c r="P219" i="6"/>
  <c r="R142" i="8"/>
  <c r="T185" i="8"/>
  <c r="T300" i="8"/>
  <c r="BK207" i="8"/>
  <c r="J207" i="8"/>
  <c r="J71" i="8"/>
  <c r="P496" i="8"/>
  <c r="P495" i="8" s="1"/>
  <c r="T136" i="9"/>
  <c r="P99" i="2"/>
  <c r="T461" i="2"/>
  <c r="BK145" i="3"/>
  <c r="J145" i="3" s="1"/>
  <c r="J65" i="3" s="1"/>
  <c r="BK202" i="3"/>
  <c r="J202" i="3"/>
  <c r="J68" i="3"/>
  <c r="T245" i="3"/>
  <c r="T249" i="3"/>
  <c r="R99" i="5"/>
  <c r="R193" i="5"/>
  <c r="P208" i="5"/>
  <c r="R310" i="5"/>
  <c r="T588" i="5"/>
  <c r="T587" i="5" s="1"/>
  <c r="R138" i="6"/>
  <c r="BK496" i="8"/>
  <c r="J496" i="8"/>
  <c r="J74" i="8"/>
  <c r="BK136" i="9"/>
  <c r="J136" i="9" s="1"/>
  <c r="J65" i="9" s="1"/>
  <c r="T169" i="9"/>
  <c r="BK96" i="6"/>
  <c r="P182" i="6"/>
  <c r="T210" i="6"/>
  <c r="T219" i="6"/>
  <c r="R207" i="8"/>
  <c r="R96" i="9"/>
  <c r="P169" i="9"/>
  <c r="P136" i="9"/>
  <c r="BK205" i="9"/>
  <c r="J205" i="9" s="1"/>
  <c r="J70" i="9" s="1"/>
  <c r="T187" i="2"/>
  <c r="BK349" i="2"/>
  <c r="J349" i="2" s="1"/>
  <c r="J72" i="2" s="1"/>
  <c r="T840" i="2"/>
  <c r="T839" i="2"/>
  <c r="R145" i="3"/>
  <c r="BK199" i="3"/>
  <c r="J199" i="3"/>
  <c r="J67" i="3"/>
  <c r="R233" i="3"/>
  <c r="BK255" i="3"/>
  <c r="J255" i="3"/>
  <c r="J75" i="3"/>
  <c r="BK145" i="5"/>
  <c r="J145" i="5"/>
  <c r="J66" i="5" s="1"/>
  <c r="P193" i="5"/>
  <c r="T215" i="5"/>
  <c r="BK588" i="5"/>
  <c r="BK587" i="5"/>
  <c r="J587" i="5"/>
  <c r="J74" i="5" s="1"/>
  <c r="P138" i="6"/>
  <c r="R174" i="6"/>
  <c r="P210" i="6"/>
  <c r="P203" i="6" s="1"/>
  <c r="P224" i="6"/>
  <c r="R185" i="8"/>
  <c r="R300" i="8"/>
  <c r="R169" i="9"/>
  <c r="T205" i="9"/>
  <c r="R99" i="2"/>
  <c r="R280" i="2"/>
  <c r="BK295" i="2"/>
  <c r="T295" i="2"/>
  <c r="P349" i="2"/>
  <c r="R840" i="2"/>
  <c r="R839" i="2"/>
  <c r="R187" i="3"/>
  <c r="P199" i="3"/>
  <c r="BK233" i="3"/>
  <c r="J233" i="3"/>
  <c r="J71" i="3" s="1"/>
  <c r="R255" i="3"/>
  <c r="R145" i="5"/>
  <c r="BK208" i="5"/>
  <c r="T419" i="5"/>
  <c r="T138" i="6"/>
  <c r="T174" i="6"/>
  <c r="R210" i="6"/>
  <c r="BK224" i="6"/>
  <c r="J224" i="6"/>
  <c r="J73" i="6" s="1"/>
  <c r="T496" i="8"/>
  <c r="T495" i="8" s="1"/>
  <c r="T96" i="9"/>
  <c r="BK179" i="9"/>
  <c r="J179" i="9"/>
  <c r="J67" i="9" s="1"/>
  <c r="T201" i="9"/>
  <c r="T200" i="9"/>
  <c r="P212" i="9"/>
  <c r="T212" i="9"/>
  <c r="BK99" i="2"/>
  <c r="J99" i="2" s="1"/>
  <c r="J65" i="2" s="1"/>
  <c r="P461" i="2"/>
  <c r="T98" i="3"/>
  <c r="P187" i="3"/>
  <c r="R199" i="3"/>
  <c r="BK226" i="3"/>
  <c r="BK225" i="3" s="1"/>
  <c r="J225" i="3" s="1"/>
  <c r="J69" i="3" s="1"/>
  <c r="R249" i="3"/>
  <c r="P145" i="5"/>
  <c r="R208" i="5"/>
  <c r="P310" i="5"/>
  <c r="R588" i="5"/>
  <c r="R587" i="5"/>
  <c r="T207" i="8"/>
  <c r="BK169" i="9"/>
  <c r="J169" i="9" s="1"/>
  <c r="J66" i="9" s="1"/>
  <c r="R205" i="9"/>
  <c r="P187" i="2"/>
  <c r="T280" i="2"/>
  <c r="BK302" i="2"/>
  <c r="J302" i="2" s="1"/>
  <c r="J71" i="2" s="1"/>
  <c r="T302" i="2"/>
  <c r="P840" i="2"/>
  <c r="P839" i="2"/>
  <c r="P145" i="3"/>
  <c r="T199" i="3"/>
  <c r="P226" i="3"/>
  <c r="BK245" i="3"/>
  <c r="T99" i="5"/>
  <c r="T193" i="5"/>
  <c r="T208" i="5"/>
  <c r="R419" i="5"/>
  <c r="R96" i="6"/>
  <c r="BK174" i="6"/>
  <c r="J174" i="6" s="1"/>
  <c r="J66" i="6" s="1"/>
  <c r="BK204" i="6"/>
  <c r="R224" i="6"/>
  <c r="P200" i="8"/>
  <c r="T200" i="8"/>
  <c r="T199" i="8"/>
  <c r="R496" i="8"/>
  <c r="R495" i="8"/>
  <c r="P179" i="9"/>
  <c r="P201" i="9"/>
  <c r="BK212" i="9"/>
  <c r="J212" i="9" s="1"/>
  <c r="J72" i="9" s="1"/>
  <c r="P216" i="9"/>
  <c r="T99" i="2"/>
  <c r="T98" i="2" s="1"/>
  <c r="BK461" i="2"/>
  <c r="J461" i="2"/>
  <c r="J73" i="2" s="1"/>
  <c r="R98" i="3"/>
  <c r="R202" i="3"/>
  <c r="P233" i="3"/>
  <c r="P249" i="3"/>
  <c r="BK310" i="5"/>
  <c r="J310" i="5"/>
  <c r="J72" i="5"/>
  <c r="P588" i="5"/>
  <c r="P587" i="5" s="1"/>
  <c r="P96" i="6"/>
  <c r="BK182" i="6"/>
  <c r="J182" i="6" s="1"/>
  <c r="J67" i="6" s="1"/>
  <c r="P204" i="6"/>
  <c r="R219" i="6"/>
  <c r="R218" i="6" s="1"/>
  <c r="P142" i="8"/>
  <c r="P97" i="8"/>
  <c r="P185" i="8"/>
  <c r="BK300" i="8"/>
  <c r="J300" i="8"/>
  <c r="J72" i="8"/>
  <c r="R136" i="9"/>
  <c r="BK201" i="9"/>
  <c r="J201" i="9" s="1"/>
  <c r="J69" i="9" s="1"/>
  <c r="P205" i="9"/>
  <c r="R212" i="9"/>
  <c r="T216" i="9"/>
  <c r="R187" i="2"/>
  <c r="P280" i="2"/>
  <c r="P295" i="2"/>
  <c r="R302" i="2"/>
  <c r="T349" i="2"/>
  <c r="BK98" i="3"/>
  <c r="BK187" i="3"/>
  <c r="J187" i="3" s="1"/>
  <c r="J66" i="3" s="1"/>
  <c r="P202" i="3"/>
  <c r="R226" i="3"/>
  <c r="R225" i="3"/>
  <c r="BK249" i="3"/>
  <c r="J249" i="3" s="1"/>
  <c r="J74" i="3" s="1"/>
  <c r="P255" i="3"/>
  <c r="P99" i="5"/>
  <c r="P98" i="5" s="1"/>
  <c r="BK193" i="5"/>
  <c r="J193" i="5" s="1"/>
  <c r="J67" i="5" s="1"/>
  <c r="P215" i="5"/>
  <c r="P419" i="5"/>
  <c r="BK138" i="6"/>
  <c r="J138" i="6"/>
  <c r="J65" i="6" s="1"/>
  <c r="R182" i="6"/>
  <c r="BK210" i="6"/>
  <c r="J210" i="6"/>
  <c r="J70" i="6" s="1"/>
  <c r="BK219" i="6"/>
  <c r="J219" i="6" s="1"/>
  <c r="J72" i="6" s="1"/>
  <c r="T142" i="8"/>
  <c r="P300" i="8"/>
  <c r="BK96" i="9"/>
  <c r="R179" i="9"/>
  <c r="R201" i="9"/>
  <c r="R200" i="9"/>
  <c r="R216" i="9"/>
  <c r="BK187" i="2"/>
  <c r="J187" i="2" s="1"/>
  <c r="J66" i="2" s="1"/>
  <c r="BK280" i="2"/>
  <c r="J280" i="2" s="1"/>
  <c r="J67" i="2" s="1"/>
  <c r="R295" i="2"/>
  <c r="P302" i="2"/>
  <c r="R349" i="2"/>
  <c r="BK840" i="2"/>
  <c r="J840" i="2"/>
  <c r="J75" i="2" s="1"/>
  <c r="T145" i="3"/>
  <c r="T202" i="3"/>
  <c r="T233" i="3"/>
  <c r="R245" i="3"/>
  <c r="R244" i="3" s="1"/>
  <c r="T255" i="3"/>
  <c r="T145" i="5"/>
  <c r="R215" i="5"/>
  <c r="T310" i="5"/>
  <c r="T182" i="6"/>
  <c r="R204" i="6"/>
  <c r="R203" i="6" s="1"/>
  <c r="T224" i="6"/>
  <c r="BK142" i="8"/>
  <c r="J142" i="8"/>
  <c r="J66" i="8"/>
  <c r="BK185" i="8"/>
  <c r="J185" i="8"/>
  <c r="J67" i="8"/>
  <c r="BK200" i="8"/>
  <c r="J200" i="8"/>
  <c r="J70" i="8" s="1"/>
  <c r="R200" i="8"/>
  <c r="R199" i="8" s="1"/>
  <c r="P207" i="8"/>
  <c r="P96" i="9"/>
  <c r="T179" i="9"/>
  <c r="BK216" i="9"/>
  <c r="J216" i="9" s="1"/>
  <c r="J73" i="9" s="1"/>
  <c r="BE188" i="2"/>
  <c r="BE300" i="2"/>
  <c r="BE330" i="2"/>
  <c r="BE364" i="2"/>
  <c r="BE598" i="2"/>
  <c r="BE876" i="2"/>
  <c r="BE101" i="3"/>
  <c r="BE109" i="3"/>
  <c r="BE115" i="3"/>
  <c r="BE127" i="3"/>
  <c r="BE140" i="3"/>
  <c r="BE152" i="3"/>
  <c r="BE159" i="3"/>
  <c r="BE176" i="3"/>
  <c r="BE195" i="3"/>
  <c r="BE216" i="3"/>
  <c r="BE218" i="3"/>
  <c r="BE228" i="3"/>
  <c r="E77" i="4"/>
  <c r="F94" i="5"/>
  <c r="BE165" i="5"/>
  <c r="BE311" i="5"/>
  <c r="BE350" i="5"/>
  <c r="BE570" i="5"/>
  <c r="BE574" i="5"/>
  <c r="BE607" i="5"/>
  <c r="BE616" i="5"/>
  <c r="BE629" i="5"/>
  <c r="BE100" i="6"/>
  <c r="BE117" i="6"/>
  <c r="BE122" i="6"/>
  <c r="BE123" i="6"/>
  <c r="BE152" i="6"/>
  <c r="BE171" i="6"/>
  <c r="BE187" i="6"/>
  <c r="BE202" i="6"/>
  <c r="BE208" i="6"/>
  <c r="BE227" i="6"/>
  <c r="J83" i="7"/>
  <c r="J59" i="8"/>
  <c r="BE188" i="8"/>
  <c r="BE190" i="8"/>
  <c r="BE197" i="8"/>
  <c r="BE275" i="8"/>
  <c r="F92" i="9"/>
  <c r="BE116" i="9"/>
  <c r="BE131" i="9"/>
  <c r="BE138" i="9"/>
  <c r="BE146" i="9"/>
  <c r="BE150" i="9"/>
  <c r="BE175" i="9"/>
  <c r="BE199" i="9"/>
  <c r="BE118" i="6"/>
  <c r="BE133" i="6"/>
  <c r="BE139" i="6"/>
  <c r="BE145" i="6"/>
  <c r="BE166" i="6"/>
  <c r="BE176" i="6"/>
  <c r="BE179" i="6"/>
  <c r="BE180" i="6"/>
  <c r="BE185" i="6"/>
  <c r="BE194" i="6"/>
  <c r="BE206" i="6"/>
  <c r="BE214" i="6"/>
  <c r="BE301" i="8"/>
  <c r="BE378" i="8"/>
  <c r="BE456" i="8"/>
  <c r="BE541" i="8"/>
  <c r="BE142" i="9"/>
  <c r="BE152" i="9"/>
  <c r="BE156" i="9"/>
  <c r="BE164" i="9"/>
  <c r="BE168" i="9"/>
  <c r="BE176" i="9"/>
  <c r="BE177" i="9"/>
  <c r="BE188" i="9"/>
  <c r="BE214" i="9"/>
  <c r="BE215" i="9"/>
  <c r="J91" i="2"/>
  <c r="BE100" i="2"/>
  <c r="BE267" i="2"/>
  <c r="BE277" i="2"/>
  <c r="BE347" i="2"/>
  <c r="BE421" i="2"/>
  <c r="BE443" i="2"/>
  <c r="BE517" i="2"/>
  <c r="BE774" i="2"/>
  <c r="BE794" i="2"/>
  <c r="BE841" i="2"/>
  <c r="BE855" i="2"/>
  <c r="E50" i="3"/>
  <c r="J91" i="3"/>
  <c r="BE99" i="3"/>
  <c r="BE123" i="3"/>
  <c r="BE162" i="3"/>
  <c r="BE172" i="3"/>
  <c r="BE182" i="3"/>
  <c r="BE184" i="3"/>
  <c r="BE188" i="3"/>
  <c r="BE200" i="3"/>
  <c r="BE211" i="3"/>
  <c r="BE241" i="3"/>
  <c r="BE248" i="3"/>
  <c r="BE263" i="3"/>
  <c r="BE264" i="3"/>
  <c r="J59" i="4"/>
  <c r="J56" i="5"/>
  <c r="BE126" i="5"/>
  <c r="BE187" i="5"/>
  <c r="BE198" i="5"/>
  <c r="BE443" i="5"/>
  <c r="BE598" i="5"/>
  <c r="BE603" i="5"/>
  <c r="BE641" i="5"/>
  <c r="BE645" i="5"/>
  <c r="BE647" i="5"/>
  <c r="F92" i="6"/>
  <c r="BE102" i="6"/>
  <c r="BE105" i="6"/>
  <c r="BE121" i="6"/>
  <c r="BE124" i="6"/>
  <c r="BE131" i="6"/>
  <c r="BE141" i="6"/>
  <c r="BE150" i="6"/>
  <c r="BE164" i="6"/>
  <c r="BE177" i="6"/>
  <c r="BE189" i="6"/>
  <c r="BE196" i="6"/>
  <c r="BE217" i="6"/>
  <c r="BE220" i="6"/>
  <c r="J59" i="7"/>
  <c r="F86" i="7"/>
  <c r="BE96" i="7"/>
  <c r="BK95" i="7"/>
  <c r="J95" i="7"/>
  <c r="J66" i="7" s="1"/>
  <c r="E84" i="8"/>
  <c r="BE182" i="8"/>
  <c r="BE530" i="8"/>
  <c r="BE97" i="9"/>
  <c r="BE100" i="9"/>
  <c r="BE103" i="9"/>
  <c r="BE104" i="9"/>
  <c r="BE111" i="9"/>
  <c r="BE126" i="9"/>
  <c r="BE128" i="9"/>
  <c r="BE139" i="9"/>
  <c r="BE159" i="9"/>
  <c r="BE181" i="9"/>
  <c r="BE182" i="9"/>
  <c r="BE187" i="9"/>
  <c r="BE189" i="9"/>
  <c r="BE197" i="9"/>
  <c r="BE221" i="6"/>
  <c r="BE223" i="6"/>
  <c r="BE229" i="6"/>
  <c r="J56" i="8"/>
  <c r="BE201" i="8"/>
  <c r="BE286" i="8"/>
  <c r="BE323" i="8"/>
  <c r="BE360" i="8"/>
  <c r="BE415" i="8"/>
  <c r="BE434" i="8"/>
  <c r="BE479" i="8"/>
  <c r="BE545" i="8"/>
  <c r="BE551" i="8"/>
  <c r="BE553" i="8"/>
  <c r="BE134" i="9"/>
  <c r="BE143" i="9"/>
  <c r="BE157" i="9"/>
  <c r="BE160" i="9"/>
  <c r="BE163" i="9"/>
  <c r="BE165" i="9"/>
  <c r="BE185" i="9"/>
  <c r="BE191" i="9"/>
  <c r="BK95" i="10"/>
  <c r="J95" i="10"/>
  <c r="J66" i="10"/>
  <c r="BE162" i="9"/>
  <c r="BE196" i="9"/>
  <c r="BE207" i="9"/>
  <c r="BK91" i="10"/>
  <c r="J91" i="10"/>
  <c r="J65" i="10" s="1"/>
  <c r="F94" i="2"/>
  <c r="BE289" i="2"/>
  <c r="BE303" i="2"/>
  <c r="BE343" i="2"/>
  <c r="BE506" i="2"/>
  <c r="BE826" i="2"/>
  <c r="BE859" i="2"/>
  <c r="BE887" i="2"/>
  <c r="BE891" i="2"/>
  <c r="BE897" i="2"/>
  <c r="BE901" i="2"/>
  <c r="BE106" i="3"/>
  <c r="BE112" i="3"/>
  <c r="BE124" i="3"/>
  <c r="BE126" i="3"/>
  <c r="BE128" i="3"/>
  <c r="BE131" i="3"/>
  <c r="BE137" i="3"/>
  <c r="BE144" i="3"/>
  <c r="BE164" i="3"/>
  <c r="BE178" i="3"/>
  <c r="BE223" i="3"/>
  <c r="BE227" i="3"/>
  <c r="BE254" i="3"/>
  <c r="F86" i="4"/>
  <c r="BK99" i="4"/>
  <c r="J99" i="4" s="1"/>
  <c r="J67" i="4" s="1"/>
  <c r="J59" i="5"/>
  <c r="BE184" i="5"/>
  <c r="BE280" i="5"/>
  <c r="BE299" i="5"/>
  <c r="BE420" i="5"/>
  <c r="BE564" i="5"/>
  <c r="BE624" i="5"/>
  <c r="BE99" i="6"/>
  <c r="BE101" i="6"/>
  <c r="BE110" i="6"/>
  <c r="BE111" i="6"/>
  <c r="BE130" i="6"/>
  <c r="BE144" i="6"/>
  <c r="BE151" i="6"/>
  <c r="BE168" i="6"/>
  <c r="BE173" i="6"/>
  <c r="BE175" i="6"/>
  <c r="BE186" i="6"/>
  <c r="BE191" i="6"/>
  <c r="BE215" i="6"/>
  <c r="BE222" i="6"/>
  <c r="BE341" i="8"/>
  <c r="E83" i="9"/>
  <c r="BE102" i="9"/>
  <c r="BE140" i="9"/>
  <c r="BE141" i="9"/>
  <c r="BE155" i="9"/>
  <c r="BE172" i="9"/>
  <c r="BE192" i="9"/>
  <c r="BE195" i="9"/>
  <c r="BE203" i="9"/>
  <c r="BE292" i="2"/>
  <c r="BE800" i="2"/>
  <c r="BE844" i="2"/>
  <c r="BE847" i="2"/>
  <c r="BE857" i="2"/>
  <c r="BE132" i="3"/>
  <c r="BE134" i="3"/>
  <c r="BE136" i="3"/>
  <c r="BE143" i="3"/>
  <c r="BE157" i="3"/>
  <c r="BE158" i="3"/>
  <c r="BE161" i="3"/>
  <c r="BE183" i="3"/>
  <c r="BE193" i="3"/>
  <c r="BE212" i="3"/>
  <c r="BE237" i="3"/>
  <c r="BE100" i="5"/>
  <c r="BE209" i="5"/>
  <c r="BE216" i="5"/>
  <c r="BE439" i="5"/>
  <c r="BE595" i="5"/>
  <c r="BE601" i="5"/>
  <c r="BE626" i="5"/>
  <c r="BK204" i="5"/>
  <c r="J204" i="5" s="1"/>
  <c r="J68" i="5" s="1"/>
  <c r="E50" i="6"/>
  <c r="J89" i="6"/>
  <c r="BE103" i="6"/>
  <c r="BE107" i="6"/>
  <c r="BE113" i="6"/>
  <c r="BE116" i="6"/>
  <c r="BE120" i="6"/>
  <c r="BE135" i="6"/>
  <c r="BE140" i="6"/>
  <c r="BE146" i="6"/>
  <c r="BE162" i="6"/>
  <c r="BE163" i="6"/>
  <c r="BE178" i="6"/>
  <c r="BE197" i="6"/>
  <c r="E77" i="7"/>
  <c r="BE92" i="7"/>
  <c r="BE511" i="8"/>
  <c r="BE528" i="8"/>
  <c r="BE539" i="8"/>
  <c r="BE543" i="8"/>
  <c r="BE549" i="8"/>
  <c r="J56" i="9"/>
  <c r="J92" i="9"/>
  <c r="BE101" i="9"/>
  <c r="BE107" i="9"/>
  <c r="BE108" i="9"/>
  <c r="BE124" i="9"/>
  <c r="BE145" i="9"/>
  <c r="BE147" i="9"/>
  <c r="BE170" i="9"/>
  <c r="BE184" i="9"/>
  <c r="BE190" i="9"/>
  <c r="BE193" i="9"/>
  <c r="BE206" i="9"/>
  <c r="BE210" i="9"/>
  <c r="E85" i="2"/>
  <c r="BE105" i="2"/>
  <c r="BE271" i="2"/>
  <c r="BE334" i="2"/>
  <c r="BE392" i="2"/>
  <c r="BE407" i="2"/>
  <c r="BE452" i="2"/>
  <c r="BE717" i="2"/>
  <c r="BE734" i="2"/>
  <c r="BE884" i="2"/>
  <c r="BE889" i="2"/>
  <c r="BE893" i="2"/>
  <c r="BE899" i="2"/>
  <c r="BE100" i="3"/>
  <c r="BE104" i="3"/>
  <c r="BE108" i="3"/>
  <c r="BE110" i="3"/>
  <c r="BE142" i="3"/>
  <c r="BE147" i="3"/>
  <c r="BE151" i="3"/>
  <c r="BE154" i="3"/>
  <c r="BE165" i="3"/>
  <c r="BE170" i="3"/>
  <c r="BE171" i="3"/>
  <c r="BE174" i="3"/>
  <c r="BE185" i="3"/>
  <c r="BE192" i="3"/>
  <c r="BE209" i="3"/>
  <c r="BE217" i="3"/>
  <c r="BE239" i="3"/>
  <c r="BE247" i="3"/>
  <c r="BE250" i="3"/>
  <c r="BE265" i="3"/>
  <c r="J83" i="4"/>
  <c r="BE105" i="5"/>
  <c r="BE146" i="5"/>
  <c r="BE190" i="5"/>
  <c r="BE196" i="5"/>
  <c r="BE234" i="5"/>
  <c r="BE308" i="5"/>
  <c r="BE364" i="5"/>
  <c r="BE540" i="5"/>
  <c r="BE584" i="5"/>
  <c r="BE589" i="5"/>
  <c r="BE592" i="5"/>
  <c r="J59" i="6"/>
  <c r="BE104" i="6"/>
  <c r="BE108" i="6"/>
  <c r="BE115" i="6"/>
  <c r="BE125" i="6"/>
  <c r="BE132" i="6"/>
  <c r="BE142" i="6"/>
  <c r="BE148" i="6"/>
  <c r="BE155" i="6"/>
  <c r="BE170" i="6"/>
  <c r="BE181" i="6"/>
  <c r="BE188" i="6"/>
  <c r="BE192" i="6"/>
  <c r="BE195" i="6"/>
  <c r="BE198" i="6"/>
  <c r="BE200" i="6"/>
  <c r="BE194" i="8"/>
  <c r="BE205" i="8"/>
  <c r="BE452" i="8"/>
  <c r="BE497" i="8"/>
  <c r="BE516" i="8"/>
  <c r="BE519" i="8"/>
  <c r="BE110" i="9"/>
  <c r="BE113" i="9"/>
  <c r="BE135" i="9"/>
  <c r="BE144" i="9"/>
  <c r="BE186" i="9"/>
  <c r="BE204" i="9"/>
  <c r="BE208" i="9"/>
  <c r="BE228" i="2"/>
  <c r="BE319" i="2"/>
  <c r="BE378" i="2"/>
  <c r="BE459" i="2"/>
  <c r="BE853" i="2"/>
  <c r="F59" i="3"/>
  <c r="BE102" i="3"/>
  <c r="BE114" i="3"/>
  <c r="BE118" i="3"/>
  <c r="BE133" i="3"/>
  <c r="BE139" i="3"/>
  <c r="BE148" i="3"/>
  <c r="BE153" i="3"/>
  <c r="BE156" i="3"/>
  <c r="BE163" i="3"/>
  <c r="BE180" i="3"/>
  <c r="BE201" i="3"/>
  <c r="BE210" i="3"/>
  <c r="BE214" i="3"/>
  <c r="BE219" i="3"/>
  <c r="BE221" i="3"/>
  <c r="BE252" i="3"/>
  <c r="BE253" i="3"/>
  <c r="BE100" i="4"/>
  <c r="BE243" i="5"/>
  <c r="BE252" i="5"/>
  <c r="BE289" i="5"/>
  <c r="BE403" i="5"/>
  <c r="BE610" i="5"/>
  <c r="BE622" i="5"/>
  <c r="BE637" i="5"/>
  <c r="BE639" i="5"/>
  <c r="BE649" i="5"/>
  <c r="BE112" i="6"/>
  <c r="BE114" i="6"/>
  <c r="BE129" i="6"/>
  <c r="BE149" i="6"/>
  <c r="BE154" i="6"/>
  <c r="BE156" i="6"/>
  <c r="BE172" i="6"/>
  <c r="BE201" i="6"/>
  <c r="BE207" i="6"/>
  <c r="BE211" i="6"/>
  <c r="BE213" i="6"/>
  <c r="BE100" i="7"/>
  <c r="BE104" i="8"/>
  <c r="BE208" i="8"/>
  <c r="BE241" i="8"/>
  <c r="BE298" i="8"/>
  <c r="BE533" i="8"/>
  <c r="BE98" i="9"/>
  <c r="BE114" i="9"/>
  <c r="BE117" i="9"/>
  <c r="BE125" i="9"/>
  <c r="BE127" i="9"/>
  <c r="BE148" i="9"/>
  <c r="BE151" i="9"/>
  <c r="BE154" i="9"/>
  <c r="BE166" i="9"/>
  <c r="BE209" i="9"/>
  <c r="BE217" i="9"/>
  <c r="J56" i="10"/>
  <c r="F59" i="10"/>
  <c r="E77" i="10"/>
  <c r="J86" i="10"/>
  <c r="BE100" i="10"/>
  <c r="BD66" i="1"/>
  <c r="BK99" i="10"/>
  <c r="J99" i="10"/>
  <c r="J67" i="10" s="1"/>
  <c r="BE350" i="2"/>
  <c r="BE435" i="2"/>
  <c r="BE462" i="2"/>
  <c r="BE500" i="2"/>
  <c r="BE557" i="2"/>
  <c r="BE781" i="2"/>
  <c r="BE829" i="2"/>
  <c r="BE850" i="2"/>
  <c r="BE862" i="2"/>
  <c r="BE865" i="2"/>
  <c r="BE871" i="2"/>
  <c r="BE881" i="2"/>
  <c r="J59" i="3"/>
  <c r="BE103" i="3"/>
  <c r="BE111" i="3"/>
  <c r="BE116" i="3"/>
  <c r="BE119" i="3"/>
  <c r="BE122" i="3"/>
  <c r="BE125" i="3"/>
  <c r="BE129" i="3"/>
  <c r="BE130" i="3"/>
  <c r="BE141" i="3"/>
  <c r="BE149" i="3"/>
  <c r="BE160" i="3"/>
  <c r="BE166" i="3"/>
  <c r="BE167" i="3"/>
  <c r="BE168" i="3"/>
  <c r="BE169" i="3"/>
  <c r="BE175" i="3"/>
  <c r="BE177" i="3"/>
  <c r="BE179" i="3"/>
  <c r="BE181" i="3"/>
  <c r="BE186" i="3"/>
  <c r="BE189" i="3"/>
  <c r="BE196" i="3"/>
  <c r="BE197" i="3"/>
  <c r="BE198" i="3"/>
  <c r="BE207" i="3"/>
  <c r="BE236" i="3"/>
  <c r="BE262" i="3"/>
  <c r="BE194" i="5"/>
  <c r="BE213" i="5"/>
  <c r="BE337" i="5"/>
  <c r="BE377" i="5"/>
  <c r="BE462" i="5"/>
  <c r="BE482" i="5"/>
  <c r="BE521" i="5"/>
  <c r="BE619" i="5"/>
  <c r="BE98" i="6"/>
  <c r="BE106" i="6"/>
  <c r="BE126" i="6"/>
  <c r="BE127" i="6"/>
  <c r="BE134" i="6"/>
  <c r="BE136" i="6"/>
  <c r="BE143" i="6"/>
  <c r="BE158" i="6"/>
  <c r="BE161" i="6"/>
  <c r="BE165" i="6"/>
  <c r="BE167" i="6"/>
  <c r="BE183" i="6"/>
  <c r="BE184" i="6"/>
  <c r="BE209" i="6"/>
  <c r="BE212" i="6"/>
  <c r="BE225" i="6"/>
  <c r="BE226" i="6"/>
  <c r="BE228" i="6"/>
  <c r="BE230" i="6"/>
  <c r="BK91" i="7"/>
  <c r="BE143" i="8"/>
  <c r="BE161" i="8"/>
  <c r="BE186" i="8"/>
  <c r="BE230" i="8"/>
  <c r="BE319" i="8"/>
  <c r="BE483" i="8"/>
  <c r="BE500" i="8"/>
  <c r="BE525" i="8"/>
  <c r="BE536" i="8"/>
  <c r="BK98" i="8"/>
  <c r="J98" i="8"/>
  <c r="J65" i="8"/>
  <c r="BE198" i="9"/>
  <c r="BE202" i="9"/>
  <c r="BE92" i="10"/>
  <c r="BE96" i="10"/>
  <c r="J59" i="2"/>
  <c r="BE274" i="2"/>
  <c r="BE283" i="2"/>
  <c r="BE307" i="2"/>
  <c r="BE311" i="2"/>
  <c r="BE323" i="2"/>
  <c r="BE723" i="2"/>
  <c r="BE874" i="2"/>
  <c r="BE117" i="3"/>
  <c r="BE135" i="3"/>
  <c r="BE138" i="3"/>
  <c r="BE173" i="3"/>
  <c r="BE194" i="3"/>
  <c r="BE204" i="3"/>
  <c r="BE205" i="3"/>
  <c r="BE208" i="3"/>
  <c r="BE215" i="3"/>
  <c r="BE222" i="3"/>
  <c r="BE224" i="3"/>
  <c r="BE229" i="3"/>
  <c r="BE230" i="3"/>
  <c r="BE231" i="3"/>
  <c r="BE232" i="3"/>
  <c r="BE234" i="3"/>
  <c r="BE235" i="3"/>
  <c r="BE240" i="3"/>
  <c r="BE251" i="3"/>
  <c r="BE256" i="3"/>
  <c r="BE259" i="3"/>
  <c r="BE260" i="3"/>
  <c r="BE92" i="4"/>
  <c r="E50" i="5"/>
  <c r="BE225" i="5"/>
  <c r="BE271" i="5"/>
  <c r="BE501" i="5"/>
  <c r="BE613" i="5"/>
  <c r="BE632" i="5"/>
  <c r="BE109" i="6"/>
  <c r="BE119" i="6"/>
  <c r="BE147" i="6"/>
  <c r="BE159" i="6"/>
  <c r="BE160" i="6"/>
  <c r="BE169" i="6"/>
  <c r="BE190" i="6"/>
  <c r="BE205" i="6"/>
  <c r="F93" i="8"/>
  <c r="BE99" i="8"/>
  <c r="BE124" i="8"/>
  <c r="BE179" i="8"/>
  <c r="BE219" i="8"/>
  <c r="BE253" i="8"/>
  <c r="BE264" i="8"/>
  <c r="BE503" i="8"/>
  <c r="BE506" i="8"/>
  <c r="BE513" i="8"/>
  <c r="BE522" i="8"/>
  <c r="BE99" i="9"/>
  <c r="BE105" i="9"/>
  <c r="BE106" i="9"/>
  <c r="BE109" i="9"/>
  <c r="BE112" i="9"/>
  <c r="BE115" i="9"/>
  <c r="BE118" i="9"/>
  <c r="BE119" i="9"/>
  <c r="BE120" i="9"/>
  <c r="BE121" i="9"/>
  <c r="BE122" i="9"/>
  <c r="BE123" i="9"/>
  <c r="BE129" i="9"/>
  <c r="BE130" i="9"/>
  <c r="BE132" i="9"/>
  <c r="BE133" i="9"/>
  <c r="BE137" i="9"/>
  <c r="BE153" i="9"/>
  <c r="BE161" i="9"/>
  <c r="BE167" i="9"/>
  <c r="BE173" i="9"/>
  <c r="BE174" i="9"/>
  <c r="BE178" i="9"/>
  <c r="BE194" i="9"/>
  <c r="BE218" i="9"/>
  <c r="BE220" i="9"/>
  <c r="BE147" i="2"/>
  <c r="BE281" i="2"/>
  <c r="BE285" i="2"/>
  <c r="BE296" i="2"/>
  <c r="BE315" i="2"/>
  <c r="BE338" i="2"/>
  <c r="BE638" i="2"/>
  <c r="BE679" i="2"/>
  <c r="BE868" i="2"/>
  <c r="BE878" i="2"/>
  <c r="BK291" i="2"/>
  <c r="J291" i="2" s="1"/>
  <c r="J68" i="2" s="1"/>
  <c r="BE105" i="3"/>
  <c r="BE107" i="3"/>
  <c r="BE113" i="3"/>
  <c r="BE120" i="3"/>
  <c r="BE121" i="3"/>
  <c r="BE146" i="3"/>
  <c r="BE150" i="3"/>
  <c r="BE155" i="3"/>
  <c r="BE190" i="3"/>
  <c r="BE191" i="3"/>
  <c r="BE203" i="3"/>
  <c r="BE206" i="3"/>
  <c r="BE213" i="3"/>
  <c r="BE220" i="3"/>
  <c r="BE238" i="3"/>
  <c r="BE242" i="3"/>
  <c r="BE243" i="3"/>
  <c r="BE246" i="3"/>
  <c r="BE258" i="3"/>
  <c r="BE261" i="3"/>
  <c r="BE96" i="4"/>
  <c r="BK91" i="4"/>
  <c r="J91" i="4" s="1"/>
  <c r="J65" i="4" s="1"/>
  <c r="BK95" i="4"/>
  <c r="J95" i="4"/>
  <c r="J66" i="4"/>
  <c r="BE202" i="5"/>
  <c r="BE205" i="5"/>
  <c r="BE261" i="5"/>
  <c r="BE324" i="5"/>
  <c r="BE390" i="5"/>
  <c r="BE417" i="5"/>
  <c r="BE544" i="5"/>
  <c r="BE605" i="5"/>
  <c r="BE635" i="5"/>
  <c r="BE97" i="6"/>
  <c r="BE128" i="6"/>
  <c r="BE137" i="6"/>
  <c r="BE153" i="6"/>
  <c r="BE157" i="6"/>
  <c r="BE193" i="6"/>
  <c r="BE199" i="6"/>
  <c r="BE216" i="6"/>
  <c r="BK99" i="7"/>
  <c r="J99" i="7"/>
  <c r="J67" i="7" s="1"/>
  <c r="BE397" i="8"/>
  <c r="BE475" i="8"/>
  <c r="BE509" i="8"/>
  <c r="BK196" i="8"/>
  <c r="J196" i="8" s="1"/>
  <c r="J68" i="8" s="1"/>
  <c r="BE149" i="9"/>
  <c r="BE158" i="9"/>
  <c r="BE171" i="9"/>
  <c r="BE180" i="9"/>
  <c r="BE183" i="9"/>
  <c r="BE213" i="9"/>
  <c r="BE219" i="9"/>
  <c r="BE221" i="9"/>
  <c r="F37" i="8"/>
  <c r="BB64" i="1"/>
  <c r="J36" i="3"/>
  <c r="AW57" i="1" s="1"/>
  <c r="F39" i="8"/>
  <c r="BD64" i="1" s="1"/>
  <c r="F38" i="7"/>
  <c r="BC62" i="1"/>
  <c r="F38" i="2"/>
  <c r="BC56" i="1" s="1"/>
  <c r="F36" i="8"/>
  <c r="BA64" i="1"/>
  <c r="F38" i="4"/>
  <c r="BC58" i="1"/>
  <c r="AS54" i="1"/>
  <c r="F36" i="5"/>
  <c r="BA60" i="1"/>
  <c r="F37" i="4"/>
  <c r="BB58" i="1"/>
  <c r="J36" i="9"/>
  <c r="AW65" i="1"/>
  <c r="J36" i="4"/>
  <c r="AW58" i="1"/>
  <c r="F36" i="4"/>
  <c r="BA58" i="1"/>
  <c r="F39" i="3"/>
  <c r="BD57" i="1" s="1"/>
  <c r="F39" i="6"/>
  <c r="BD61" i="1" s="1"/>
  <c r="F39" i="7"/>
  <c r="BD62" i="1"/>
  <c r="J36" i="5"/>
  <c r="AW60" i="1"/>
  <c r="F37" i="7"/>
  <c r="BB62" i="1"/>
  <c r="J36" i="6"/>
  <c r="AW61" i="1"/>
  <c r="J36" i="8"/>
  <c r="AW64" i="1" s="1"/>
  <c r="F37" i="2"/>
  <c r="BB56" i="1" s="1"/>
  <c r="F39" i="2"/>
  <c r="BD56" i="1"/>
  <c r="F36" i="2"/>
  <c r="BA56" i="1"/>
  <c r="J36" i="2"/>
  <c r="AW56" i="1"/>
  <c r="F38" i="10"/>
  <c r="BC66" i="1"/>
  <c r="J36" i="10"/>
  <c r="AW66" i="1" s="1"/>
  <c r="F38" i="8"/>
  <c r="BC64" i="1" s="1"/>
  <c r="F36" i="9"/>
  <c r="BA65" i="1"/>
  <c r="F37" i="6"/>
  <c r="BB61" i="1"/>
  <c r="F38" i="6"/>
  <c r="BC61" i="1"/>
  <c r="J36" i="7"/>
  <c r="AW62" i="1"/>
  <c r="F36" i="10"/>
  <c r="BA66" i="1" s="1"/>
  <c r="F36" i="3"/>
  <c r="BA57" i="1" s="1"/>
  <c r="F39" i="9"/>
  <c r="BD65" i="1"/>
  <c r="F36" i="6"/>
  <c r="BA61" i="1"/>
  <c r="F37" i="5"/>
  <c r="BB60" i="1" s="1"/>
  <c r="F38" i="3"/>
  <c r="BC57" i="1"/>
  <c r="F37" i="10"/>
  <c r="BB66" i="1" s="1"/>
  <c r="F38" i="9"/>
  <c r="BC65" i="1" s="1"/>
  <c r="F36" i="7"/>
  <c r="BA62" i="1"/>
  <c r="F38" i="5"/>
  <c r="BC60" i="1"/>
  <c r="F39" i="4"/>
  <c r="BD58" i="1" s="1"/>
  <c r="F37" i="3"/>
  <c r="BB57" i="1"/>
  <c r="F39" i="5"/>
  <c r="BD60" i="1" s="1"/>
  <c r="F37" i="9"/>
  <c r="BB65" i="1" s="1"/>
  <c r="R97" i="8" l="1"/>
  <c r="R96" i="8" s="1"/>
  <c r="BK90" i="7"/>
  <c r="BK89" i="7"/>
  <c r="J89" i="7" s="1"/>
  <c r="J63" i="7" s="1"/>
  <c r="BK207" i="5"/>
  <c r="J207" i="5" s="1"/>
  <c r="J69" i="5" s="1"/>
  <c r="T207" i="5"/>
  <c r="P225" i="3"/>
  <c r="P207" i="5"/>
  <c r="T244" i="3"/>
  <c r="T203" i="6"/>
  <c r="R97" i="3"/>
  <c r="T98" i="5"/>
  <c r="T97" i="5" s="1"/>
  <c r="BK294" i="2"/>
  <c r="J294" i="2" s="1"/>
  <c r="J69" i="2" s="1"/>
  <c r="R294" i="2"/>
  <c r="R95" i="6"/>
  <c r="T211" i="9"/>
  <c r="T218" i="6"/>
  <c r="P97" i="5"/>
  <c r="AU60" i="1" s="1"/>
  <c r="R98" i="2"/>
  <c r="R97" i="2"/>
  <c r="P98" i="2"/>
  <c r="P244" i="3"/>
  <c r="P97" i="3" s="1"/>
  <c r="AU57" i="1" s="1"/>
  <c r="R211" i="9"/>
  <c r="R95" i="9" s="1"/>
  <c r="BK203" i="6"/>
  <c r="J203" i="6" s="1"/>
  <c r="J68" i="6" s="1"/>
  <c r="P218" i="6"/>
  <c r="P95" i="6"/>
  <c r="AU61" i="1" s="1"/>
  <c r="T95" i="6"/>
  <c r="T225" i="3"/>
  <c r="T97" i="3" s="1"/>
  <c r="P294" i="2"/>
  <c r="R207" i="5"/>
  <c r="T95" i="9"/>
  <c r="P211" i="9"/>
  <c r="T294" i="2"/>
  <c r="T97" i="2"/>
  <c r="R98" i="5"/>
  <c r="R97" i="5" s="1"/>
  <c r="P200" i="9"/>
  <c r="P95" i="9" s="1"/>
  <c r="AU65" i="1" s="1"/>
  <c r="P199" i="8"/>
  <c r="P96" i="8"/>
  <c r="AU64" i="1" s="1"/>
  <c r="BK244" i="3"/>
  <c r="J244" i="3"/>
  <c r="J72" i="3" s="1"/>
  <c r="BK98" i="2"/>
  <c r="BK97" i="8"/>
  <c r="J97" i="8"/>
  <c r="J64" i="8"/>
  <c r="BK199" i="8"/>
  <c r="J199" i="8"/>
  <c r="J69" i="8" s="1"/>
  <c r="BK839" i="2"/>
  <c r="J839" i="2" s="1"/>
  <c r="J74" i="2" s="1"/>
  <c r="J226" i="3"/>
  <c r="J70" i="3" s="1"/>
  <c r="J96" i="6"/>
  <c r="J64" i="6"/>
  <c r="J295" i="2"/>
  <c r="J70" i="2"/>
  <c r="J208" i="5"/>
  <c r="J70" i="5"/>
  <c r="J91" i="7"/>
  <c r="J65" i="7"/>
  <c r="BK90" i="4"/>
  <c r="J90" i="4" s="1"/>
  <c r="J64" i="4" s="1"/>
  <c r="J588" i="5"/>
  <c r="J75" i="5"/>
  <c r="BK211" i="9"/>
  <c r="J211" i="9"/>
  <c r="J71" i="9"/>
  <c r="J245" i="3"/>
  <c r="J73" i="3"/>
  <c r="J96" i="9"/>
  <c r="J64" i="9" s="1"/>
  <c r="J204" i="6"/>
  <c r="J69" i="6" s="1"/>
  <c r="BK90" i="10"/>
  <c r="J90" i="10" s="1"/>
  <c r="J64" i="10" s="1"/>
  <c r="BK98" i="5"/>
  <c r="J98" i="5"/>
  <c r="J64" i="5"/>
  <c r="BK218" i="6"/>
  <c r="J218" i="6"/>
  <c r="J71" i="6"/>
  <c r="J98" i="3"/>
  <c r="J64" i="3" s="1"/>
  <c r="BK495" i="8"/>
  <c r="J495" i="8"/>
  <c r="J73" i="8" s="1"/>
  <c r="BK200" i="9"/>
  <c r="J200" i="9"/>
  <c r="J68" i="9"/>
  <c r="BA59" i="1"/>
  <c r="AW59" i="1" s="1"/>
  <c r="J35" i="8"/>
  <c r="AV64" i="1"/>
  <c r="AT64" i="1" s="1"/>
  <c r="F35" i="8"/>
  <c r="AZ64" i="1" s="1"/>
  <c r="BA55" i="1"/>
  <c r="AW55" i="1" s="1"/>
  <c r="F35" i="2"/>
  <c r="AZ56" i="1"/>
  <c r="BB63" i="1"/>
  <c r="AX63" i="1"/>
  <c r="BD63" i="1"/>
  <c r="BC63" i="1"/>
  <c r="AY63" i="1"/>
  <c r="BC55" i="1"/>
  <c r="AY55" i="1"/>
  <c r="F35" i="6"/>
  <c r="AZ61" i="1"/>
  <c r="J35" i="5"/>
  <c r="AV60" i="1"/>
  <c r="AT60" i="1"/>
  <c r="J35" i="6"/>
  <c r="AV61" i="1"/>
  <c r="AT61" i="1" s="1"/>
  <c r="J35" i="7"/>
  <c r="AV62" i="1"/>
  <c r="AT62" i="1" s="1"/>
  <c r="F35" i="4"/>
  <c r="AZ58" i="1" s="1"/>
  <c r="BB59" i="1"/>
  <c r="AX59" i="1" s="1"/>
  <c r="BB55" i="1"/>
  <c r="AX55" i="1"/>
  <c r="J35" i="3"/>
  <c r="AV57" i="1"/>
  <c r="AT57" i="1" s="1"/>
  <c r="J35" i="10"/>
  <c r="AV66" i="1"/>
  <c r="AT66" i="1" s="1"/>
  <c r="F35" i="9"/>
  <c r="AZ65" i="1" s="1"/>
  <c r="BD59" i="1"/>
  <c r="BC59" i="1"/>
  <c r="AY59" i="1"/>
  <c r="F35" i="5"/>
  <c r="AZ60" i="1"/>
  <c r="F35" i="7"/>
  <c r="AZ62" i="1" s="1"/>
  <c r="BD55" i="1"/>
  <c r="BA63" i="1"/>
  <c r="AW63" i="1" s="1"/>
  <c r="J35" i="4"/>
  <c r="AV58" i="1" s="1"/>
  <c r="AT58" i="1" s="1"/>
  <c r="J35" i="2"/>
  <c r="AV56" i="1"/>
  <c r="AT56" i="1"/>
  <c r="J35" i="9"/>
  <c r="AV65" i="1"/>
  <c r="AT65" i="1" s="1"/>
  <c r="F35" i="10"/>
  <c r="AZ66" i="1"/>
  <c r="F35" i="3"/>
  <c r="AZ57" i="1"/>
  <c r="BK97" i="2" l="1"/>
  <c r="J97" i="2"/>
  <c r="J63" i="2"/>
  <c r="P97" i="2"/>
  <c r="AU56" i="1"/>
  <c r="BK95" i="6"/>
  <c r="J95" i="6"/>
  <c r="J63" i="6"/>
  <c r="BK95" i="9"/>
  <c r="J95" i="9" s="1"/>
  <c r="J63" i="9" s="1"/>
  <c r="BK97" i="3"/>
  <c r="J97" i="3"/>
  <c r="J63" i="3"/>
  <c r="J98" i="2"/>
  <c r="J64" i="2"/>
  <c r="BK97" i="5"/>
  <c r="J97" i="5"/>
  <c r="J32" i="5" s="1"/>
  <c r="AG60" i="1" s="1"/>
  <c r="AN60" i="1" s="1"/>
  <c r="J90" i="7"/>
  <c r="J64" i="7"/>
  <c r="BK89" i="10"/>
  <c r="J89" i="10" s="1"/>
  <c r="J63" i="10" s="1"/>
  <c r="BK89" i="4"/>
  <c r="J89" i="4"/>
  <c r="J63" i="4"/>
  <c r="BK96" i="8"/>
  <c r="J96" i="8"/>
  <c r="J63" i="8"/>
  <c r="AU55" i="1"/>
  <c r="J32" i="7"/>
  <c r="AG62" i="1"/>
  <c r="AN62" i="1"/>
  <c r="BA54" i="1"/>
  <c r="AW54" i="1"/>
  <c r="AK30" i="1" s="1"/>
  <c r="BD54" i="1"/>
  <c r="W33" i="1"/>
  <c r="AU59" i="1"/>
  <c r="AZ59" i="1"/>
  <c r="AV59" i="1"/>
  <c r="AT59" i="1"/>
  <c r="AZ63" i="1"/>
  <c r="AV63" i="1"/>
  <c r="AT63" i="1"/>
  <c r="AU63" i="1"/>
  <c r="BB54" i="1"/>
  <c r="AX54" i="1" s="1"/>
  <c r="BC54" i="1"/>
  <c r="W32" i="1"/>
  <c r="AZ55" i="1"/>
  <c r="AV55" i="1"/>
  <c r="AT55" i="1"/>
  <c r="J41" i="5" l="1"/>
  <c r="J41" i="7"/>
  <c r="J63" i="5"/>
  <c r="AU54" i="1"/>
  <c r="AY54" i="1"/>
  <c r="W30" i="1"/>
  <c r="W31" i="1"/>
  <c r="J32" i="4"/>
  <c r="AG58" i="1"/>
  <c r="AN58" i="1" s="1"/>
  <c r="J32" i="10"/>
  <c r="AG66" i="1" s="1"/>
  <c r="AN66" i="1" s="1"/>
  <c r="J32" i="8"/>
  <c r="AG64" i="1"/>
  <c r="AN64" i="1"/>
  <c r="J32" i="9"/>
  <c r="AG65" i="1"/>
  <c r="AN65" i="1"/>
  <c r="J32" i="6"/>
  <c r="AG61" i="1"/>
  <c r="AN61" i="1" s="1"/>
  <c r="AZ54" i="1"/>
  <c r="W29" i="1" s="1"/>
  <c r="J32" i="3"/>
  <c r="AG57" i="1"/>
  <c r="AN57" i="1"/>
  <c r="J32" i="2"/>
  <c r="AG56" i="1"/>
  <c r="AN56" i="1"/>
  <c r="J41" i="6" l="1"/>
  <c r="J41" i="4"/>
  <c r="J41" i="8"/>
  <c r="J41" i="9"/>
  <c r="J41" i="3"/>
  <c r="J41" i="10"/>
  <c r="J41" i="2"/>
  <c r="AV54" i="1"/>
  <c r="AK29" i="1" s="1"/>
  <c r="AG63" i="1"/>
  <c r="AN63" i="1"/>
  <c r="AG55" i="1"/>
  <c r="AN55" i="1"/>
  <c r="AG59" i="1"/>
  <c r="AN59" i="1"/>
  <c r="AT54" i="1" l="1"/>
  <c r="AG54" i="1"/>
  <c r="AK26" i="1"/>
  <c r="AK35" i="1" s="1"/>
  <c r="AN54" i="1" l="1"/>
</calcChain>
</file>

<file path=xl/sharedStrings.xml><?xml version="1.0" encoding="utf-8"?>
<sst xmlns="http://schemas.openxmlformats.org/spreadsheetml/2006/main" count="24760" uniqueCount="2320">
  <si>
    <t>Export Komplet</t>
  </si>
  <si>
    <t>VZ</t>
  </si>
  <si>
    <t>2.0</t>
  </si>
  <si>
    <t>ZAMOK</t>
  </si>
  <si>
    <t>False</t>
  </si>
  <si>
    <t>{b1cd728a-179f-4027-9c34-d89141ab5d0c}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</si>
  <si>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</si>
  <si>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</si>
  <si>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</si>
  <si>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</si>
  <si>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</si>
  <si>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</si>
  <si>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</si>
  <si>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</si>
  <si>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202604-01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</si>
  <si>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</si>
  <si>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</si>
  <si>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OA Chrudim - rekonstrukce elektroinstalace</t>
  </si>
  <si>
    <t>KSO:</t>
  </si>
  <si>
    <t>801 34</t>
  </si>
  <si>
    <t>CC-CZ:</t>
  </si>
  <si>
    <t>126311</t>
  </si>
  <si>
    <t>Místo:</t>
  </si>
  <si>
    <t>Tyršovo nám. 250, 537 01 Chrudim</t>
  </si>
  <si>
    <t>Datum:</t>
  </si>
  <si>
    <t>8. 5. 2026</t>
  </si>
  <si>
    <t>CZ-CPV:</t>
  </si>
  <si>
    <t>45300000-0</t>
  </si>
  <si>
    <t>CZ-CPA:</t>
  </si>
  <si>
    <t>43.2</t>
  </si>
  <si>
    <t>Zadavatel:</t>
  </si>
  <si>
    <t>IČ:</t>
  </si>
  <si>
    <t/>
  </si>
  <si>
    <t>Pardubický kraj</t>
  </si>
  <si>
    <t>DIČ:</t>
  </si>
  <si>
    <t>Účastník:</t>
  </si>
  <si>
    <t>Vyplň údaj</t>
  </si>
  <si>
    <t>Projektant:</t>
  </si>
  <si>
    <t>AZ Optimal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</si>
  <si>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</si>
  <si>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</si>
  <si>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</si>
  <si>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</si>
  <si>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</si>
  <si>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</si>
  <si>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</si>
  <si>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</si>
  <si>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</si>
  <si>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</si>
  <si>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</si>
  <si>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</si>
  <si>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</si>
  <si>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</si>
  <si>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</si>
  <si>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</si>
  <si>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</si>
  <si>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</si>
  <si>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</si>
  <si>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</si>
  <si>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</si>
  <si>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</si>
  <si>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</si>
  <si>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</si>
  <si>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</si>
  <si>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</si>
  <si>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</si>
  <si>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</si>
  <si>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</si>
  <si>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</si>
  <si>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</si>
  <si>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</si>
  <si>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</si>
  <si>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</si>
  <si>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</si>
  <si>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</si>
  <si>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</si>
  <si>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</si>
  <si>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</si>
  <si>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</si>
  <si>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</si>
  <si>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</si>
  <si>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</si>
  <si>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1.PP - 1.NP</t>
  </si>
  <si>
    <t>1. pozemní podlaží + 1. nadzemní podlaží</t>
  </si>
  <si>
    <t>STA</t>
  </si>
  <si>
    <t>1</t>
  </si>
  <si>
    <t>{288b8481-ba97-4e0c-8a32-0c4813843dd8}</t>
  </si>
  <si>
    <t>2</t>
  </si>
  <si>
    <t>/</t>
  </si>
  <si>
    <t>01</t>
  </si>
  <si>
    <t>Stavební práce</t>
  </si>
  <si>
    <t>Soupis</t>
  </si>
  <si>
    <t>{07f52716-c6e4-414c-af72-02692c57ef55}</t>
  </si>
  <si>
    <t>02</t>
  </si>
  <si>
    <t>Elektroinstalace</t>
  </si>
  <si>
    <t>{de9dec25-3ce8-4f38-a33c-a27c3d0b1b73}</t>
  </si>
  <si>
    <t>VRN</t>
  </si>
  <si>
    <t>Vedlejší rozpočtové náklady</t>
  </si>
  <si>
    <t>{95742b73-6b2b-48dd-8447-b0f0c53b4c82}</t>
  </si>
  <si>
    <t>2.NP</t>
  </si>
  <si>
    <t>2. nadzemní podlaží</t>
  </si>
  <si>
    <t>{908921f9-8cfa-472c-a78f-e82d2543cf39}</t>
  </si>
  <si>
    <t>{db8dec90-473b-4a97-89b7-a823a2e5900e}</t>
  </si>
  <si>
    <t>{e1538ace-f065-441e-828a-c18e542138ec}</t>
  </si>
  <si>
    <t>{f84313ca-5b58-4593-95c0-408576d0c31b}</t>
  </si>
  <si>
    <t>3.NP</t>
  </si>
  <si>
    <t>3. nadzemní podlaží</t>
  </si>
  <si>
    <t>{e7191209-2daf-4d27-87eb-4464298d487d}</t>
  </si>
  <si>
    <t>{27b2c393-6f4a-4da4-b3ba-b7a1a1af3332}</t>
  </si>
  <si>
    <t>{f2eb1a42-c72d-4114-81f9-161b5d5cb98f}</t>
  </si>
  <si>
    <t>{03debd99-5c6e-4550-93b7-00d5b07362a7}</t>
  </si>
  <si>
    <t>KRYCÍ LIST SOUPISU PRACÍ</t>
  </si>
  <si>
    <t>Objekt:</t>
  </si>
  <si>
    <t>1.PP - 1.NP - 1. pozemní podlaží + 1. nadzemní podlaží</t>
  </si>
  <si>
    <t>Soupis:</t>
  </si>
  <si>
    <t>01 - Stavební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</si>
  <si>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</si>
  <si>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</si>
  <si>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</si>
  <si>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</si>
  <si>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</si>
  <si>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</si>
  <si>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</si>
  <si>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</si>
  <si>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</si>
  <si>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</si>
  <si>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741 - Elektroinstalace - silnoproud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</si>
  <si>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</si>
  <si>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</si>
  <si>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</si>
  <si>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>M - Práce a dodávky M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</si>
  <si>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</si>
  <si>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</si>
  <si>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</si>
  <si>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</si>
  <si>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</si>
  <si>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</si>
  <si>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</si>
  <si>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</si>
  <si>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</si>
  <si>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</si>
  <si>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</si>
  <si>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</si>
  <si>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</si>
  <si>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</si>
  <si>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</si>
  <si>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</si>
  <si>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</si>
  <si>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</si>
  <si>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</si>
  <si>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</si>
  <si>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612325221</t>
  </si>
  <si>
    <t>Vápenocementová omítka jednotlivých malých ploch štuková dvouvrstvá na stěnách, plochy jednotlivě do 0,09 m2</t>
  </si>
  <si>
    <t>kus</t>
  </si>
  <si>
    <t>CS ÚRS 2026 01</t>
  </si>
  <si>
    <t>4</t>
  </si>
  <si>
    <t>-2004051724</t>
  </si>
  <si>
    <t>Online PSC</t>
  </si>
  <si>
    <t>https://podminky.urs.cz/item/CS_URS_2026_01/612325221</t>
  </si>
  <si>
    <t>VV</t>
  </si>
  <si>
    <t>9 "1.PP+1.NP, instalační krabice</t>
  </si>
  <si>
    <t>(20+10+17)*2 "průrazy stěnou</t>
  </si>
  <si>
    <t>Součet</t>
  </si>
  <si>
    <t>619996117</t>
  </si>
  <si>
    <t>Ochrana stavebních konstrukcí a samostatných prvků včetně pozdějšího odstranění obedněním z OSB desek podlahy</t>
  </si>
  <si>
    <t>m2</t>
  </si>
  <si>
    <t>-1297990960</t>
  </si>
  <si>
    <t>https://podminky.urs.cz/item/CS_URS_2026_01/619996117</t>
  </si>
  <si>
    <t>P</t>
  </si>
  <si>
    <t>Poznámka k položce:_x000D_
předpoklad obrátkovosti desek - 20% plochy</t>
  </si>
  <si>
    <t>1.PP</t>
  </si>
  <si>
    <t>52,72 "m.č. -1.01</t>
  </si>
  <si>
    <t>5,65 "m.č. -1.12</t>
  </si>
  <si>
    <t>45,83+21,79+15,77 "m.č. -1.13</t>
  </si>
  <si>
    <t>3,91 "m.č. -1.14</t>
  </si>
  <si>
    <t>4,68 "m.č. -1.15</t>
  </si>
  <si>
    <t>15,43+34,13+30,71+34,48+17,8 "m.č. -1.16</t>
  </si>
  <si>
    <t>22,15 "m.č. -1.17</t>
  </si>
  <si>
    <t>17,45 "m.č. -1.18</t>
  </si>
  <si>
    <t>24,99 "m.č. -1.19</t>
  </si>
  <si>
    <t>37,01+5,63 "m.č. -1.20</t>
  </si>
  <si>
    <t>48,68 "m.č. -1.21</t>
  </si>
  <si>
    <t>20,26+9,19+3,05 "m.č. -1.22</t>
  </si>
  <si>
    <t>8,05 "m.č. -1.23</t>
  </si>
  <si>
    <t>3,46 "m.č. -1.24</t>
  </si>
  <si>
    <t>3,46 "m.č. -1.25</t>
  </si>
  <si>
    <t>44,95 "m.č. -1.26</t>
  </si>
  <si>
    <t>23,17 "m.č. -1.27</t>
  </si>
  <si>
    <t>7,4+1,89+1,75+3,24+7,19 "m.č. -1.28</t>
  </si>
  <si>
    <t>Mezisoučet</t>
  </si>
  <si>
    <t>3</t>
  </si>
  <si>
    <t>1.NP</t>
  </si>
  <si>
    <t>67,97 "m.č. 1.01</t>
  </si>
  <si>
    <t>73,08 "m.č 1.02</t>
  </si>
  <si>
    <t>58,78 "m.č. 1.03</t>
  </si>
  <si>
    <t>2,44+1,28*2 "m.č. 1.04</t>
  </si>
  <si>
    <t>73,04 "m.č. 1.05</t>
  </si>
  <si>
    <t>33,3 "m.č. 1.06</t>
  </si>
  <si>
    <t>37,79 "m.č. 1.07</t>
  </si>
  <si>
    <t>68,32 "m.č. 1.08</t>
  </si>
  <si>
    <t>20,96 "m.č. 1.09</t>
  </si>
  <si>
    <t>61,32 "m.č. 1.10</t>
  </si>
  <si>
    <t>15,82 "m.č. 1.11</t>
  </si>
  <si>
    <t>93,83 "m.č. 1.12</t>
  </si>
  <si>
    <t>76,21 "m.č. 1.13</t>
  </si>
  <si>
    <t>28,99 "m.č. 1.14</t>
  </si>
  <si>
    <t>15,78+6,87 "m.č. 1.15</t>
  </si>
  <si>
    <t>1312,93*0,2 'Přepočtené koeficientem množství</t>
  </si>
  <si>
    <t>619996147</t>
  </si>
  <si>
    <t>Ochrana stavebních konstrukcí a samostatných prvků včetně pozdějšího odstranění geotextilií zakrytím podlahy</t>
  </si>
  <si>
    <t>-2087828033</t>
  </si>
  <si>
    <t>https://podminky.urs.cz/item/CS_URS_2026_01/619996147</t>
  </si>
  <si>
    <t>9</t>
  </si>
  <si>
    <t>Ostatní konstrukce a práce, bourání</t>
  </si>
  <si>
    <t>949101112</t>
  </si>
  <si>
    <t>Lešení pomocné pracovní pro objekty pozemních staveb pro zatížení do 150 kg/m2, o výšce lešeňové podlahy přes 1,9 do 3,5 m</t>
  </si>
  <si>
    <t>-1776270889</t>
  </si>
  <si>
    <t>https://podminky.urs.cz/item/CS_URS_2026_01/949101112</t>
  </si>
  <si>
    <t>5</t>
  </si>
  <si>
    <t>952901111</t>
  </si>
  <si>
    <t>Vyčištění budov nebo objektů před předáním do užívání budov bytové nebo občanské výstavby, světlé výšky podlaží do 4 m</t>
  </si>
  <si>
    <t>-76295425</t>
  </si>
  <si>
    <t>https://podminky.urs.cz/item/CS_URS_2026_01/952901111</t>
  </si>
  <si>
    <t>952901114</t>
  </si>
  <si>
    <t>Vyčištění budov nebo objektů před předáním do užívání budov bytové nebo občanské výstavby, světlé výšky podlaží přes 4 m</t>
  </si>
  <si>
    <t>1790540073</t>
  </si>
  <si>
    <t>https://podminky.urs.cz/item/CS_URS_2026_01/952901114</t>
  </si>
  <si>
    <t>7</t>
  </si>
  <si>
    <t>971033531</t>
  </si>
  <si>
    <t>Vybourání otvorů ve zdivu a příčkách z cihel, tvárnic, lehkých betonů z cihel pálených na maltu vápennou nebo vápenocementovou plochy do 1 m2, tl. do 150 mm</t>
  </si>
  <si>
    <t>1038725274</t>
  </si>
  <si>
    <t>https://podminky.urs.cz/item/CS_URS_2026_01/971033531</t>
  </si>
  <si>
    <t>0,4*0,8*3 "1.PP-1.NP, rozvaděč</t>
  </si>
  <si>
    <t>8</t>
  </si>
  <si>
    <t>971033541</t>
  </si>
  <si>
    <t>Vybourání otvorů ve zdivu a příčkách z cihel, tvárnic, lehkých betonů z cihel pálených na maltu vápennou nebo vápenocementovou plochy do 1 m2, tl. do 300 mm</t>
  </si>
  <si>
    <t>m3</t>
  </si>
  <si>
    <t>-710884040</t>
  </si>
  <si>
    <t>https://podminky.urs.cz/item/CS_URS_2026_01/971033541</t>
  </si>
  <si>
    <t>0,6*0,9*0,2*3+0,6*1,2*0,25*2 "1.PP-1.NP, rozvaděč</t>
  </si>
  <si>
    <t>974042557</t>
  </si>
  <si>
    <t>Vysekání rýh v betonové nebo jiné monolitické dlažbě s betonovým podkladem do hl. 100 mm a šířky do 300 mm</t>
  </si>
  <si>
    <t>m</t>
  </si>
  <si>
    <t>-1634851877</t>
  </si>
  <si>
    <t>https://podminky.urs.cz/item/CS_URS_2026_01/974042557</t>
  </si>
  <si>
    <t>0,4 "1.PP+1.NP, podlahové krabice</t>
  </si>
  <si>
    <t>997</t>
  </si>
  <si>
    <t>Doprava suti a vybouraných hmot</t>
  </si>
  <si>
    <t>10</t>
  </si>
  <si>
    <t>997013217</t>
  </si>
  <si>
    <t>Vnitrostaveništní doprava suti a vybouraných hmot vodorovně do 50 m s naložením ručně pro budovy a haly výšky přes 21 do 24 m</t>
  </si>
  <si>
    <t>t</t>
  </si>
  <si>
    <t>1986235876</t>
  </si>
  <si>
    <t>https://podminky.urs.cz/item/CS_URS_2026_01/997013217</t>
  </si>
  <si>
    <t>11</t>
  </si>
  <si>
    <t>997013501</t>
  </si>
  <si>
    <t>Odvoz suti a vybouraných hmot na skládku nebo meziskládku se složením, na vzdálenost do 1 km</t>
  </si>
  <si>
    <t>1147005315</t>
  </si>
  <si>
    <t>https://podminky.urs.cz/item/CS_URS_2026_01/997013501</t>
  </si>
  <si>
    <t>997013509</t>
  </si>
  <si>
    <t>Odvoz suti a vybouraných hmot na skládku nebo meziskládku se složením, na vzdálenost Příplatek k ceně za každý další započatý 1 km přes 1 km</t>
  </si>
  <si>
    <t>-1664319054</t>
  </si>
  <si>
    <t>https://podminky.urs.cz/item/CS_URS_2026_01/997013509</t>
  </si>
  <si>
    <t>Poznámka k položce:_x000D_
do 20km</t>
  </si>
  <si>
    <t>11,421*19 'Přepočtené koeficientem množství</t>
  </si>
  <si>
    <t>13</t>
  </si>
  <si>
    <t>997013871</t>
  </si>
  <si>
    <t>Poplatek za předání stavebního odpadu recyklačnímu zařízení směsného stavebního a demoličního zatříděného do Katalogu odpadů pod kódem 17 09 04</t>
  </si>
  <si>
    <t>468209140</t>
  </si>
  <si>
    <t>https://podminky.urs.cz/item/CS_URS_2026_01/997013871</t>
  </si>
  <si>
    <t>998</t>
  </si>
  <si>
    <t>Přesun hmot</t>
  </si>
  <si>
    <t>14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</si>
  <si>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</si>
  <si>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</si>
  <si>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-1307206353</t>
  </si>
  <si>
    <t>https://podminky.urs.cz/item/CS_URS_2026_01/998018001</t>
  </si>
  <si>
    <t>PSV</t>
  </si>
  <si>
    <t>Práce a dodávky PSV</t>
  </si>
  <si>
    <t>741</t>
  </si>
  <si>
    <t>Elektroinstalace - silnoproud</t>
  </si>
  <si>
    <t>15</t>
  </si>
  <si>
    <t>741920401</t>
  </si>
  <si>
    <t>Protipožární ucpávky svazků kabelů prostup stropem tloušťky 100 mm povlakem, požární odolnost EI 60 při 10-20% zaplnění prostupu kabely plochy otvoru 0,1 m2</t>
  </si>
  <si>
    <t>16</t>
  </si>
  <si>
    <t>-1487346383</t>
  </si>
  <si>
    <t>https://podminky.urs.cz/item/CS_URS_2026_01/741920401</t>
  </si>
  <si>
    <t>Poznámka k položce:_x000D_
včetně ochranného nátěru kabelů proti ohni v místě prostupu</t>
  </si>
  <si>
    <t>2 "1.PP+1.NP (20x20cm)</t>
  </si>
  <si>
    <t>998741121</t>
  </si>
  <si>
    <t>Přesun hmot pro silnoproud stanovený z hmotnosti přesunovaného materiálu vodorovná dopravní vzdálenost do 50 m ruční (bez užití mechanizace) v objektech výšky do 6 m</t>
  </si>
  <si>
    <t>-1791148530</t>
  </si>
  <si>
    <t>https://podminky.urs.cz/item/CS_URS_2026_01/998741121</t>
  </si>
  <si>
    <t>776</t>
  </si>
  <si>
    <t>Podlahy povlakové</t>
  </si>
  <si>
    <t>17</t>
  </si>
  <si>
    <t>776111116</t>
  </si>
  <si>
    <t>Příprava podkladu povlakových podlah a stěn broušení podlah stávajícího podkladu pro odstranění lepidla (po starých krytinách)</t>
  </si>
  <si>
    <t>572036911</t>
  </si>
  <si>
    <t>https://podminky.urs.cz/item/CS_URS_2026_01/776111116</t>
  </si>
  <si>
    <t>v místě podlahových drážek</t>
  </si>
  <si>
    <t>29,25 "m.č. 1.14</t>
  </si>
  <si>
    <t>18</t>
  </si>
  <si>
    <t>776111311</t>
  </si>
  <si>
    <t>Příprava podkladu povlakových podlah a stěn vysátí podlah</t>
  </si>
  <si>
    <t>-1025869740</t>
  </si>
  <si>
    <t>https://podminky.urs.cz/item/CS_URS_2026_01/776111311</t>
  </si>
  <si>
    <t>19</t>
  </si>
  <si>
    <t>776121112</t>
  </si>
  <si>
    <t>Příprava podkladu povlakových podlah a stěn penetrace vodou ředitelná podlah</t>
  </si>
  <si>
    <t>-1849151260</t>
  </si>
  <si>
    <t>https://podminky.urs.cz/item/CS_URS_2026_01/776121112</t>
  </si>
  <si>
    <t>20</t>
  </si>
  <si>
    <t>776201811</t>
  </si>
  <si>
    <t>Demontáž povlakových podlahovin lepených ručně bez podložky</t>
  </si>
  <si>
    <t>-668564461</t>
  </si>
  <si>
    <t>https://podminky.urs.cz/item/CS_URS_2026_01/776201811</t>
  </si>
  <si>
    <t>776211111</t>
  </si>
  <si>
    <t>Montáž textilních podlahovin lepením pásů standardních</t>
  </si>
  <si>
    <t>-1085289736</t>
  </si>
  <si>
    <t>https://podminky.urs.cz/item/CS_URS_2026_01/776211111</t>
  </si>
  <si>
    <t>22</t>
  </si>
  <si>
    <t>M</t>
  </si>
  <si>
    <t>69751061</t>
  </si>
  <si>
    <t>koberec zátěžový vpichovaný vlákno 100% PA, třída zátěže 33, útlum 21dB, hm 400g/m2</t>
  </si>
  <si>
    <t>32</t>
  </si>
  <si>
    <t>-779457106</t>
  </si>
  <si>
    <t>Poznámka k položce:_x000D_
ztratné 15%</t>
  </si>
  <si>
    <t>(22,83-1,1)*0,05 "m.č. 1.14</t>
  </si>
  <si>
    <t>30,337*1,15 'Přepočtené koeficientem množství</t>
  </si>
  <si>
    <t>23</t>
  </si>
  <si>
    <t>776410811</t>
  </si>
  <si>
    <t>Demontáž soklíků nebo lišt pryžových nebo plastových</t>
  </si>
  <si>
    <t>1556112427</t>
  </si>
  <si>
    <t>https://podminky.urs.cz/item/CS_URS_2026_01/776410811</t>
  </si>
  <si>
    <t>22,83-1,1 "m.č. 1.14</t>
  </si>
  <si>
    <t>24</t>
  </si>
  <si>
    <t>776421111</t>
  </si>
  <si>
    <t>Montáž lišt obvodových lepených</t>
  </si>
  <si>
    <t>448914086</t>
  </si>
  <si>
    <t>https://podminky.urs.cz/item/CS_URS_2026_01/776421111</t>
  </si>
  <si>
    <t>25</t>
  </si>
  <si>
    <t>69751204</t>
  </si>
  <si>
    <t>lišta kobercová 55x9mm</t>
  </si>
  <si>
    <t>1612531422</t>
  </si>
  <si>
    <t>Poznámka k položce:_x000D_
ztratné 20%</t>
  </si>
  <si>
    <t>21,73*1,2 'Přepočtené koeficientem množství</t>
  </si>
  <si>
    <t>26</t>
  </si>
  <si>
    <t>776421711</t>
  </si>
  <si>
    <t>Montáž lišt vložení pásků z podlahoviny do lišt včetně nařezání</t>
  </si>
  <si>
    <t>319850266</t>
  </si>
  <si>
    <t>https://podminky.urs.cz/item/CS_URS_2026_01/776421711</t>
  </si>
  <si>
    <t>27</t>
  </si>
  <si>
    <t>998776121</t>
  </si>
  <si>
    <t>Přesun hmot pro podlahy povlakové stanovený z hmotnosti přesunovaného materiálu vodorovná dopravní vzdálenost do 50 m ruční (bez užití mechanizace) v objektech výšky do 6 m</t>
  </si>
  <si>
    <t>461589791</t>
  </si>
  <si>
    <t>https://podminky.urs.cz/item/CS_URS_2026_01/998776121</t>
  </si>
  <si>
    <t>781</t>
  </si>
  <si>
    <t>Dokončovací práce - obklady</t>
  </si>
  <si>
    <t>28</t>
  </si>
  <si>
    <t>781111011</t>
  </si>
  <si>
    <t>Příprava podkladu před provedením obkladu oprášení (ometení) stěny</t>
  </si>
  <si>
    <t>515273174</t>
  </si>
  <si>
    <t>https://podminky.urs.cz/item/CS_URS_2026_01/781111011</t>
  </si>
  <si>
    <t>(1,48+2,4)*2-0,6*1,97 "m.č. -1.24</t>
  </si>
  <si>
    <t>(1,48+2,4)*2-0,6*1,97 "m.č. -1.25</t>
  </si>
  <si>
    <t>1,75*2*2-0,7*1,97*2 "m.č. -1.28</t>
  </si>
  <si>
    <t>1,5*1,5 "m.č. 1.01</t>
  </si>
  <si>
    <t>1,5*1,5 "m.č. 1.02</t>
  </si>
  <si>
    <t>1,5*1,5 "m.č. 1.05</t>
  </si>
  <si>
    <t>1,5*1,5 "m.č. 1.13</t>
  </si>
  <si>
    <t>29</t>
  </si>
  <si>
    <t>781121011</t>
  </si>
  <si>
    <t>Příprava podkladu před provedením obkladu nátěr penetrační na stěnu</t>
  </si>
  <si>
    <t>558538713</t>
  </si>
  <si>
    <t>https://podminky.urs.cz/item/CS_URS_2026_01/781121011</t>
  </si>
  <si>
    <t>30</t>
  </si>
  <si>
    <t>781472216</t>
  </si>
  <si>
    <t>Montáž keramických obkladů stěn lepených cementovým flexibilním lepidlem hladkých přes 9 do 12 ks/m2</t>
  </si>
  <si>
    <t>-1899341210</t>
  </si>
  <si>
    <t>https://podminky.urs.cz/item/CS_URS_2026_01/781472216</t>
  </si>
  <si>
    <t>31</t>
  </si>
  <si>
    <t>59761790</t>
  </si>
  <si>
    <t>obklad keramický nemrazuvzdorný povrch hladký/lesklý tl do 10mm přes 9 do 12ks/m2</t>
  </si>
  <si>
    <t>-1783168733</t>
  </si>
  <si>
    <t>Poznámka k položce:_x000D_
ztratné 10%</t>
  </si>
  <si>
    <t>26,398*1,1 'Přepočtené koeficientem množství</t>
  </si>
  <si>
    <t>781472291</t>
  </si>
  <si>
    <t>Montáž keramických obkladů stěn lepených cementovým flexibilním lepidlem Příplatek k cenám za plochu do 10 m2 jednotlivě</t>
  </si>
  <si>
    <t>977645528</t>
  </si>
  <si>
    <t>https://podminky.urs.cz/item/CS_URS_2026_01/781472291</t>
  </si>
  <si>
    <t>33</t>
  </si>
  <si>
    <t>781473810</t>
  </si>
  <si>
    <t>Demontáž obkladů z dlaždic keramických lepených</t>
  </si>
  <si>
    <t>443925275</t>
  </si>
  <si>
    <t>https://podminky.urs.cz/item/CS_URS_2026_01/781473810</t>
  </si>
  <si>
    <t>34</t>
  </si>
  <si>
    <t>781492251</t>
  </si>
  <si>
    <t>Obklad - dokončující práce montáž profilu lepeného flexibilním cementovým lepidlem ukončovacího</t>
  </si>
  <si>
    <t>498510721</t>
  </si>
  <si>
    <t>https://podminky.urs.cz/item/CS_URS_2026_01/781492251</t>
  </si>
  <si>
    <t>1,5*2 "m.č. 1.01</t>
  </si>
  <si>
    <t>1,5*2 "m.č. 1.02</t>
  </si>
  <si>
    <t>1,5*2 "m.č. 1.05</t>
  </si>
  <si>
    <t>1,5*2 "m.č. 1.13</t>
  </si>
  <si>
    <t>35</t>
  </si>
  <si>
    <t>19416005</t>
  </si>
  <si>
    <t>lišta ukončovací z eloxovaného hliníku 10mm</t>
  </si>
  <si>
    <t>-1545392364</t>
  </si>
  <si>
    <t>12*1,2 'Přepočtené koeficientem množství</t>
  </si>
  <si>
    <t>36</t>
  </si>
  <si>
    <t>781495115</t>
  </si>
  <si>
    <t>Obklad - dokončující práce ostatní práce spárování silikonem</t>
  </si>
  <si>
    <t>1097525405</t>
  </si>
  <si>
    <t>https://podminky.urs.cz/item/CS_URS_2026_01/781495115</t>
  </si>
  <si>
    <t>2*3 "m.č. -1.24</t>
  </si>
  <si>
    <t>2*3 "m.č. -1.25</t>
  </si>
  <si>
    <t>2*2 "m.č. -1.28</t>
  </si>
  <si>
    <t>37</t>
  </si>
  <si>
    <t>998781121</t>
  </si>
  <si>
    <t>Přesun hmot pro obklady keramické stanovený z hmotnosti přesunovaného materiálu vodorovná dopravní vzdálenost do 50 m ruční (bez užití mechanizace) v objektech výšky do 6 m</t>
  </si>
  <si>
    <t>-180312049</t>
  </si>
  <si>
    <t>https://podminky.urs.cz/item/CS_URS_2026_01/998781121</t>
  </si>
  <si>
    <t>784</t>
  </si>
  <si>
    <t>Dokončovací práce - malby a tapety</t>
  </si>
  <si>
    <t>38</t>
  </si>
  <si>
    <t>784121001</t>
  </si>
  <si>
    <t>Oškrabání malby v místnostech výšky do 3,80 m</t>
  </si>
  <si>
    <t>3739313</t>
  </si>
  <si>
    <t>https://podminky.urs.cz/item/CS_URS_2026_01/784121001</t>
  </si>
  <si>
    <t>45,83+21,79+15,77+(51,41+18,48)*2,85+1,75*2,85*2 "m.č. -1.13</t>
  </si>
  <si>
    <t>3,91+8,89*2,85 "m.č. -1.14</t>
  </si>
  <si>
    <t>4,68+8,8*(1,5+2,85)/2 "m.č. -1.15</t>
  </si>
  <si>
    <t>(15,43+34,13+30,71+34,48+17,8)+(18,38+23,74+22,76+23,84+19,06)*2,85-4,48*2*6 "m.č. -1.16</t>
  </si>
  <si>
    <t>22,15+18,17*2,94+5,2*2,64+0,825*2*2,04 "m.č. -1.17</t>
  </si>
  <si>
    <t>17,45+18,96*2,94 "m.č. -1.18</t>
  </si>
  <si>
    <t>24,99+21,12*2,94 "m.č. -1.19</t>
  </si>
  <si>
    <t>37,01+5,63+(26,9+9,86)*3,54 "m.č. -1.20</t>
  </si>
  <si>
    <t>48,68+30,04*3,54 "m.č. -1.21</t>
  </si>
  <si>
    <t>20,26+9,19+3,05+12,9*3,54+9,91*2,5+5,91*2,28 "m.č. -1.22</t>
  </si>
  <si>
    <t>8,05+11,38*2,28 "m.č. -1.23</t>
  </si>
  <si>
    <t>3,46+9,52*(2,28-2) "m.č. -1.24</t>
  </si>
  <si>
    <t>3,46+9,52*(2,28-2) "m.č. -1.25</t>
  </si>
  <si>
    <t>44,95+26,22*2,88 "m.č. -1.26</t>
  </si>
  <si>
    <t>23,17+19,82*2,88 "m.č. -1.27</t>
  </si>
  <si>
    <t>7,4+1,89+1,75+3,24+7,19+11,96*2,34+5,66*2,34+5,5*(2,34-2)+7,2*(2,34-2)+11,86*2,34 "m.č. -1.28</t>
  </si>
  <si>
    <t>67,97+34,08*3,75 "m.č. 1.01</t>
  </si>
  <si>
    <t>73,08+34,76*3,75 "m.č 1.02</t>
  </si>
  <si>
    <t>58,78+42,41*3,75+(10,1+9,66)*3,85/2 "m.č. 1.03</t>
  </si>
  <si>
    <t>2,44+1,28*2+6,37*(3,25-2)+4,65*(2,25-2)*2 "m.č. 1.04</t>
  </si>
  <si>
    <t>73,04+36,96*3,75 "m.č. 1.05</t>
  </si>
  <si>
    <t>33,3+23,6*3,75 "m.č. 1.06</t>
  </si>
  <si>
    <t>37,79+24,86*3,75 "m.č. 1.07</t>
  </si>
  <si>
    <t>68,32+35,6*3,75 "m.č. 1.08</t>
  </si>
  <si>
    <t>20,96+20,14*3,75 "m.č. 1.09</t>
  </si>
  <si>
    <t>61,32+31,46*3,75 "m.č. 1.10</t>
  </si>
  <si>
    <t>15,82+21,16*3,75 "m.č. 1.11</t>
  </si>
  <si>
    <t>93,83+67,27*3,75 "m.č. 1.12</t>
  </si>
  <si>
    <t>76,21+35,74*3,75 "m.č. 1.13</t>
  </si>
  <si>
    <t>28,99+22,4*3,75 "m.č. 1.14</t>
  </si>
  <si>
    <t>15,78+6,87+(34,13+11,71)*(3,75-2) "m.č. 1.15</t>
  </si>
  <si>
    <t>39</t>
  </si>
  <si>
    <t>784121003</t>
  </si>
  <si>
    <t>Oškrabání malby v místnostech výšky přes 3,80 do 5,00 m</t>
  </si>
  <si>
    <t>-572103557</t>
  </si>
  <si>
    <t>https://podminky.urs.cz/item/CS_URS_2026_01/784121003</t>
  </si>
  <si>
    <t>52,72+25*6,52-(2,27*5,9+4)+4*2,77/2*2 "m.č. -1.01</t>
  </si>
  <si>
    <t>5,65+10*3,86 "m.č. -1.12</t>
  </si>
  <si>
    <t>40</t>
  </si>
  <si>
    <t>784121007</t>
  </si>
  <si>
    <t>Oškrabání malby na schodišti o výšce podlaží do 3,80 m</t>
  </si>
  <si>
    <t>-1856593395</t>
  </si>
  <si>
    <t>https://podminky.urs.cz/item/CS_URS_2026_01/784121007</t>
  </si>
  <si>
    <t>19,71+2,7*2,85/2*2+12,52*(2,51-0,3+1,65)+2,9*2,85/2*2 "m.č. -1.13</t>
  </si>
  <si>
    <t>3,42*2,04/2*2+0,85*2,04 "m.č. -1.17</t>
  </si>
  <si>
    <t>2,88*2,07+2,88*(3,54+2,04)/2*2+1,83*1,7+1,83*2,5/2*2+1,7*2,5+1,4*3,06+1,4*(3,54+2,28)/2*2 "m.č. -1.22</t>
  </si>
  <si>
    <t>27,15*4,46-(3,15+2,06)*2,8+(2,2*3,6+2,4*4,6+1,9*3,6)/0,92 "m.č. 1.03</t>
  </si>
  <si>
    <t>41</t>
  </si>
  <si>
    <t>784171001</t>
  </si>
  <si>
    <t>Olepování vnitřních ploch (materiál ve specifikaci) včetně pozdějšího odlepení páskou nebo fólií v místnostech výšky do 3,80 m</t>
  </si>
  <si>
    <t>803959433</t>
  </si>
  <si>
    <t>https://podminky.urs.cz/item/CS_URS_2026_01/784171001</t>
  </si>
  <si>
    <t>(2,27+5,9+1,4*2+1,97*2+0,94+1,77)*2 "m.č. -1.01</t>
  </si>
  <si>
    <t>(0,8+1,97)*2 "m.č. -1.12</t>
  </si>
  <si>
    <t>(0,78*2+0,53*2+0,9+1,97+1,1*3+1,97*3+1,5*2+2*5+0,8+0,91+1,4+1,97+1,16*2+1,84*2+1,04+2,25+0,8+1,97)*2 "m.č. -1.13</t>
  </si>
  <si>
    <t>(1,1+1,97)*2 "m.č. -1.14</t>
  </si>
  <si>
    <t>(1,1+1,97)*2 "m.č. -1.15</t>
  </si>
  <si>
    <t>(0,6+1,97)*2 "m.č. -1.16</t>
  </si>
  <si>
    <t>(0,6+1,97)*2 "m.č. -1.17</t>
  </si>
  <si>
    <t>(0,6+1,97+1,1*2+1,97*2+0,8+0,91)*2 "m.č. -1.18</t>
  </si>
  <si>
    <t>(1,1+1,97+0,8+0,62)*2 "m.č. -1.19</t>
  </si>
  <si>
    <t>(0,8*2+0,62*2+1,4*2+1,97*2+1,1+1,97+1,5+1,97)*2 "m.č. -1.20</t>
  </si>
  <si>
    <t>(1,1+1,97+0,8*3+0,62*3)*2 "m.č. -1.21</t>
  </si>
  <si>
    <t>(1,5+1,97+1*2+1,97*2+2+1,43)*2 "m.č. -1.22</t>
  </si>
  <si>
    <t>(1+1,97+1,1+1,97+0,6*2+1,97*2)*2 "m.č. -1.23</t>
  </si>
  <si>
    <t>(0,72+0,48+0,6+1,97)*2 "m.č. -1.24</t>
  </si>
  <si>
    <t>(0,72+0,48+0,6+1,97)*2 "m.č. -1.25</t>
  </si>
  <si>
    <t>(1,1+1,97+0,66+0,482)*2 "m.č. -1.26</t>
  </si>
  <si>
    <t>(1,2+2+0,66*2+0,48*2)*2 "m.č. -1.27</t>
  </si>
  <si>
    <t>(0,76+0,65+0,7*4+1,97*4+0,8*4+1,97*4+1+1,97+0,76+0,95)*2 "m.č. -1.28</t>
  </si>
  <si>
    <t>(1,2*5+2,4*5+1,4+1,97+1,5+1,5)*2 "m.č. 1.01</t>
  </si>
  <si>
    <t>(1,2*4+2,4*4+1,4+1,97+1,5+1,5)*2 "m.č 1.02</t>
  </si>
  <si>
    <t>(1,4*5+1,97*5)*2 "m.č. 1.03</t>
  </si>
  <si>
    <t>(0,8+1,97+0,6*4+1,97*4+0,52*2+0,78*2)*2 "m.č. 1.04</t>
  </si>
  <si>
    <t>(1,2*4+2,4*4+1,4+1,97+0,8+1,97+1,5+1,5)*2 "m.č. 1.05</t>
  </si>
  <si>
    <t>(1,2*2+2,4*2+0,8+1,97+0,9+1,97+1,4+1,97)*2 "m.č. 1.06</t>
  </si>
  <si>
    <t>(1,2*2+2,4*2+0,9+1,97+1,4+1,97)*2 "m.č. 1.07</t>
  </si>
  <si>
    <t>(1,2*3+2,4*3+1,4+1,97+1,5+1,5)*2 "m.č. 1.08</t>
  </si>
  <si>
    <t>(1,27+2,435+1,4+1,97)*2 "m.č. 1.09</t>
  </si>
  <si>
    <t>(1,27*3+2,435*3+0,8+1,97+1,4+1,97+1,5+1,5)*2 "m.č. 1.10</t>
  </si>
  <si>
    <t>(1,27+2,435+0,8+1,97)*2 "m.č. 1.11</t>
  </si>
  <si>
    <t>(1,4*7+1,97*7+0,9*2+1,97*2+1,15+1,97+0,8+1,97+1,16*5+1,84*5)*2 "m.č. 1.12</t>
  </si>
  <si>
    <t>(1,4+1,97+1,27*4+2,435*4+1,5+1,5)*2 "m.č. 1.13</t>
  </si>
  <si>
    <t>(1,05*2+2,18*2+1,1+1,97)*2 "m.č. 1.14</t>
  </si>
  <si>
    <t>(1,05*3+2,18*3+0,9*2+1,97*2)*2 "m.č. 1.15</t>
  </si>
  <si>
    <t>42</t>
  </si>
  <si>
    <t>58124838</t>
  </si>
  <si>
    <t>páska maskovací krepová pro malířské potřeby š 50mm</t>
  </si>
  <si>
    <t>-154191235</t>
  </si>
  <si>
    <t>Poznámka k položce:_x000D_
ztratné 5%</t>
  </si>
  <si>
    <t>924,294*1,05 'Přepočtené koeficientem množství</t>
  </si>
  <si>
    <t>43</t>
  </si>
  <si>
    <t>784171111</t>
  </si>
  <si>
    <t>Zakrytí nemalovaných ploch (materiál ve specifikaci) včetně pozdějšího odkrytí svislých ploch např. stěn, oken, dveří v místnostech výšky do 3,80</t>
  </si>
  <si>
    <t>-1153572197</t>
  </si>
  <si>
    <t>https://podminky.urs.cz/item/CS_URS_2026_01/784171111</t>
  </si>
  <si>
    <t>2,27*5,9+1,4*1,97*2+0,94*1,77 "m.č. -1.01</t>
  </si>
  <si>
    <t>0,8*1,97 "m.č. -1.12</t>
  </si>
  <si>
    <t>0,78*0,53*2+0,9*1,97+1,1*1,97*3+1,5*2*5+0,8*0,91+1,4*1,97+1,16*1,84*2+1,04*2,25+0,8*1,97 "m.č. -1.13</t>
  </si>
  <si>
    <t>1,1*1,97 "m.č. -1.14</t>
  </si>
  <si>
    <t>1,1*1,97 "m.č. -1.15</t>
  </si>
  <si>
    <t>0,6*1,97 "m.č. -1.16</t>
  </si>
  <si>
    <t>0,6*1,97 "m.č. -1.17</t>
  </si>
  <si>
    <t>0,6*1,97+1,1*1,97*2+0,8*0,91 "m.č. -1.18</t>
  </si>
  <si>
    <t>1,1*1,97+0,8*0,62 "m.č. -1.19</t>
  </si>
  <si>
    <t>0,8*0,62*2+1,4*1,97*2+1,1*1,97+1,5*1,97 "m.č. -1.20</t>
  </si>
  <si>
    <t>1,1*1,97+0,8*0,62*3 "m.č. -1.21</t>
  </si>
  <si>
    <t>1,5*1,97+1*1,97*2+2*1,43 "m.č. -1.22</t>
  </si>
  <si>
    <t>1*1,97+1,1*1,97+0,6*1,97*2 "m.č. -1.23</t>
  </si>
  <si>
    <t>0,72*0,48+0,6*1,97 "m.č. -1.24</t>
  </si>
  <si>
    <t>0,72*0,48+0,6*1,97 "m.č. -1.25</t>
  </si>
  <si>
    <t>1,1*1,97+0,66*0,482 "m.č. -1.26</t>
  </si>
  <si>
    <t>1,2*2+0,66*0,48*2 "m.č. -1.27</t>
  </si>
  <si>
    <t>0,76*0,65+0,7*1,97*4+0,8*1,97*4+1*1,97+0,76*0,95 "m.č. -1.28</t>
  </si>
  <si>
    <t>1,2*2,4*5+1,4*1,97+1,5*1,5 "m.č. 1.01</t>
  </si>
  <si>
    <t>1,2*2,4*4+1,4*1,97+1,5*1,5 "m.č 1.02</t>
  </si>
  <si>
    <t>1,4*1,97*5 "m.č. 1.03</t>
  </si>
  <si>
    <t>0,8*1,97+0,6*1,97*4+0,52*0,78*2 "m.č. 1.04</t>
  </si>
  <si>
    <t>1,2*2,4*4+1,4*1,97+0,8*1,97+1,5*1,5 "m.č. 1.05</t>
  </si>
  <si>
    <t>1,2*2,4*2+0,8*1,97+0,9*1,97+1,4*1,97 "m.č. 1.06</t>
  </si>
  <si>
    <t>1,2*2,4*2+0,9*1,97+1,4*1,97 "m.č. 1.07</t>
  </si>
  <si>
    <t>1,2*2,4*3+1,4*1,97+1,5*1,5 "m.č. 1.08</t>
  </si>
  <si>
    <t>1,27*2,435+1,4*1,97 "m.č. 1.09</t>
  </si>
  <si>
    <t>1,27*2,435*3+0,8*1,97+1,4*1,97+1,5*1,5 "m.č. 1.10</t>
  </si>
  <si>
    <t>1,27*2,435+0,8*1,97 "m.č. 1.11</t>
  </si>
  <si>
    <t>1,4*1,97*7+0,9*1,97*2+1,15*1,97+0,8*1,97+1,16*1,84*5 "m.č. 1.12</t>
  </si>
  <si>
    <t>1,4*1,97+1,27*2,435*4+1,5*1,5 "m.č. 1.13</t>
  </si>
  <si>
    <t>1,05*2,18*2+1,1*1,97 "m.č. 1.14</t>
  </si>
  <si>
    <t>1,05*2,18*3+0,9*1,97*2 "m.č. 1.15</t>
  </si>
  <si>
    <t>44</t>
  </si>
  <si>
    <t>58124842</t>
  </si>
  <si>
    <t>fólie pro malířské potřeby zakrývací tl 7µ 4x5m</t>
  </si>
  <si>
    <t>234047746</t>
  </si>
  <si>
    <t>337,68*1,2 'Přepočtené koeficientem množství</t>
  </si>
  <si>
    <t>45</t>
  </si>
  <si>
    <t>784181101</t>
  </si>
  <si>
    <t>Penetrace podkladu jednonásobná základní akrylátová bezbarvá v místnostech výšky do 3,80 m</t>
  </si>
  <si>
    <t>-457105000</t>
  </si>
  <si>
    <t>https://podminky.urs.cz/item/CS_URS_2026_01/784181101</t>
  </si>
  <si>
    <t>46</t>
  </si>
  <si>
    <t>784181105</t>
  </si>
  <si>
    <t>Penetrace podkladu jednonásobná základní akrylátová bezbarvá v místnostech výšky přes 5,00 m</t>
  </si>
  <si>
    <t>-171555772</t>
  </si>
  <si>
    <t>https://podminky.urs.cz/item/CS_URS_2026_01/784181105</t>
  </si>
  <si>
    <t>47</t>
  </si>
  <si>
    <t>784181107</t>
  </si>
  <si>
    <t>Penetrace podkladu jednonásobná základní akrylátová bezbarvá na schodišti o výšce podlaží do 3,80 m</t>
  </si>
  <si>
    <t>459564179</t>
  </si>
  <si>
    <t>https://podminky.urs.cz/item/CS_URS_2026_01/784181107</t>
  </si>
  <si>
    <t>48</t>
  </si>
  <si>
    <t>784221101</t>
  </si>
  <si>
    <t>Malby z malířských směsí otěruvzdorných za sucha dvojnásobné, bílé za sucha otěruvzdorné dobře v místnostech výšky do 3,80 m</t>
  </si>
  <si>
    <t>-1764177150</t>
  </si>
  <si>
    <t>https://podminky.urs.cz/item/CS_URS_2026_01/784221101</t>
  </si>
  <si>
    <t>-558,495 "odpočet soklové části</t>
  </si>
  <si>
    <t>-544,350 "odpočet soklové části</t>
  </si>
  <si>
    <t>49</t>
  </si>
  <si>
    <t>784221103</t>
  </si>
  <si>
    <t>Malby z malířských směsí otěruvzdorných za sucha dvojnásobné, bílé za sucha otěruvzdorné dobře v místnostech výšky přes 3,80 do 5,00 m</t>
  </si>
  <si>
    <t>1610722881</t>
  </si>
  <si>
    <t>https://podminky.urs.cz/item/CS_URS_2026_01/784221103</t>
  </si>
  <si>
    <t>-40,095 "odpočet soklové části</t>
  </si>
  <si>
    <t>50</t>
  </si>
  <si>
    <t>784221107</t>
  </si>
  <si>
    <t>Malby z malířských směsí otěruvzdorných za sucha dvojnásobné, bílé za sucha otěruvzdorné dobře na schodišti o výšce podlaží do 3,80 m</t>
  </si>
  <si>
    <t>1604396546</t>
  </si>
  <si>
    <t>https://podminky.urs.cz/item/CS_URS_2026_01/784221107</t>
  </si>
  <si>
    <t>-74,336 "odpočet soklové části</t>
  </si>
  <si>
    <t>-32,91 "odpočet soklové části</t>
  </si>
  <si>
    <t>51</t>
  </si>
  <si>
    <t>784221153</t>
  </si>
  <si>
    <t>Malby z malířských směsí otěruvzdorných za sucha Příplatek k cenám dvojnásobných maleb na tónovacích automatech, v odstínu středně sytém</t>
  </si>
  <si>
    <t>-942357177</t>
  </si>
  <si>
    <t>https://podminky.urs.cz/item/CS_URS_2026_01/784221153</t>
  </si>
  <si>
    <t>Poznámka k položce:_x000D_
předpoklad 30% plochy maleb</t>
  </si>
  <si>
    <t>(1211,969+213,562+64,772)*0,3+(558,495+40,095+74,336) "1.PP</t>
  </si>
  <si>
    <t>(1935,407+101,634)*0,3+(544,35+32,91) "1.NP</t>
  </si>
  <si>
    <t>52</t>
  </si>
  <si>
    <t>7846601R1</t>
  </si>
  <si>
    <t>Omyvatelný nátěr soklové části, jednonásobný latexový v místnostech výšky do 3,80 m</t>
  </si>
  <si>
    <t>557116010</t>
  </si>
  <si>
    <t>(51,41+18,48)*1,5+1,75*1,5*2 "m.č. -1.13</t>
  </si>
  <si>
    <t>(18,38+23,74+22,76+23,84+19,06)*1,5-4,48*1,5*6 "m.č. -1.16</t>
  </si>
  <si>
    <t>18,17*1,5+5,2*1,5+0,825*2*1,5 "m.č. -1.17</t>
  </si>
  <si>
    <t>18,96*1,5 "m.č. -1.18</t>
  </si>
  <si>
    <t>21,12*1,5 "m.č. -1.19</t>
  </si>
  <si>
    <t>(26,9+9,86)*1,5 "m.č. -1.20</t>
  </si>
  <si>
    <t>30,04*1,5 "m.č. -1.21</t>
  </si>
  <si>
    <t>12,9*1,5+9,91*1,5+5,91*1,5 "m.č. -1.22</t>
  </si>
  <si>
    <t>11,38*1,5 "m.č. -1.23</t>
  </si>
  <si>
    <t>26,22*1,5 "m.č. -1.26</t>
  </si>
  <si>
    <t>19,82*1,5 "m.č. -1.27</t>
  </si>
  <si>
    <t>34,08*1,5 "m.č. 1.01</t>
  </si>
  <si>
    <t>34,76*1,5 "m.č 1.02</t>
  </si>
  <si>
    <t>42,41*1,5+(10,1+9,66)*1,5 "m.č. 1.03</t>
  </si>
  <si>
    <t>36,96*1,5 "m.č. 1.05</t>
  </si>
  <si>
    <t>24,86*1,5 "m.č. 1.07</t>
  </si>
  <si>
    <t>35,6*1,5 "m.č. 1.08</t>
  </si>
  <si>
    <t>31,46*1,5 "m.č. 1.10</t>
  </si>
  <si>
    <t>67,27*1,5 "m.č. 1.12</t>
  </si>
  <si>
    <t>35,74*1,5 "m.č. 1.13</t>
  </si>
  <si>
    <t>53</t>
  </si>
  <si>
    <t>7846601R2</t>
  </si>
  <si>
    <t>Omyvatelný nátěr soklové části, jednonásobný latexový v místnostech výšky přes 3,80 do 5,00 m</t>
  </si>
  <si>
    <t>147011292</t>
  </si>
  <si>
    <t>(25-2,27)*1,5+4*1,5/2*2 "m.č. -1.01</t>
  </si>
  <si>
    <t>54</t>
  </si>
  <si>
    <t>7846601R3</t>
  </si>
  <si>
    <t>Omyvatelný nátěr soklové části, jednonásobný latexový na schodišti o výšce podlaží do 3,80 m</t>
  </si>
  <si>
    <t>753009470</t>
  </si>
  <si>
    <t>2,7*1,5*2+12,52*1,5+2,9*1,5*2 "m.č. -1.13</t>
  </si>
  <si>
    <t>2,88*1,5+2,88*1,5*2+1,83*1,5+1,83*1,5*2+1,7*1,5+1,4*1,5+1,4*1,5*2 "m.č. -1.22</t>
  </si>
  <si>
    <t>27,15*1,5-(3,15+2,06)*1,5 "m.č. 1.03</t>
  </si>
  <si>
    <t>Práce a dodávky M</t>
  </si>
  <si>
    <t>46-M</t>
  </si>
  <si>
    <t>Zemní práce při extr.mont.pracích</t>
  </si>
  <si>
    <t>55</t>
  </si>
  <si>
    <t>460941111</t>
  </si>
  <si>
    <t>Vyplnění rýh vyplnění a omítnutí rýh ve stropech hloubky do 3 cm a šířky do 3 cm</t>
  </si>
  <si>
    <t>64</t>
  </si>
  <si>
    <t>1250685255</t>
  </si>
  <si>
    <t>https://podminky.urs.cz/item/CS_URS_2026_01/460941111</t>
  </si>
  <si>
    <t>218 "1.PP+1.NP</t>
  </si>
  <si>
    <t>56</t>
  </si>
  <si>
    <t>460941211</t>
  </si>
  <si>
    <t>Vyplnění rýh vyplnění a omítnutí rýh ve stěnách hloubky do 3 cm a šířky do 3 cm</t>
  </si>
  <si>
    <t>-1155487828</t>
  </si>
  <si>
    <t>https://podminky.urs.cz/item/CS_URS_2026_01/460941211</t>
  </si>
  <si>
    <t>250 "1.PP+1.NP</t>
  </si>
  <si>
    <t>57</t>
  </si>
  <si>
    <t>460941213</t>
  </si>
  <si>
    <t>Vyplnění rýh vyplnění a omítnutí rýh ve stěnách hloubky do 3 cm a šířky přes 5 do 7 cm</t>
  </si>
  <si>
    <t>-1426430140</t>
  </si>
  <si>
    <t>https://podminky.urs.cz/item/CS_URS_2026_01/460941213</t>
  </si>
  <si>
    <t>150 "1.PP+1.NP</t>
  </si>
  <si>
    <t>58</t>
  </si>
  <si>
    <t>460941221</t>
  </si>
  <si>
    <t>Vyplnění rýh vyplnění a omítnutí rýh ve stěnách hloubky přes 3 do 5 cm a šířky do 5 cm</t>
  </si>
  <si>
    <t>1583782911</t>
  </si>
  <si>
    <t>https://podminky.urs.cz/item/CS_URS_2026_01/460941221</t>
  </si>
  <si>
    <t>59</t>
  </si>
  <si>
    <t>4609412R1</t>
  </si>
  <si>
    <t>Vyplnění rýh vyplnění a omítnutí rýh ve stěnách hloubky přes 7 do 10 cm a šířky do 5 cm</t>
  </si>
  <si>
    <t>1679514546</t>
  </si>
  <si>
    <t>50 "1.PP+1.NP</t>
  </si>
  <si>
    <t>60</t>
  </si>
  <si>
    <t>4609412R2</t>
  </si>
  <si>
    <t>Vyplnění rýh vyplnění a omítnutí rýh ve stěnách hloubky přes 7 do 10 cm a šířky přes 10 do 15 cm</t>
  </si>
  <si>
    <t>-767318511</t>
  </si>
  <si>
    <t>61</t>
  </si>
  <si>
    <t>46094132R</t>
  </si>
  <si>
    <t>Vyplnění rýh vyplnění a omítnutí rýh v betonových podlahách a mazaninách hloubky přes 7 do 10 cm a šířky přes 7 do 10 cm</t>
  </si>
  <si>
    <t>769946114</t>
  </si>
  <si>
    <t>3 "1.PP+1.NP</t>
  </si>
  <si>
    <t>62</t>
  </si>
  <si>
    <t>468081311</t>
  </si>
  <si>
    <t>Vybourání otvorů ve zdivu cihelném plochy do 0,0225 m2 a tloušťky do 15 cm</t>
  </si>
  <si>
    <t>-1586569308</t>
  </si>
  <si>
    <t>https://podminky.urs.cz/item/CS_URS_2026_01/468081311</t>
  </si>
  <si>
    <t>20 "1.PP+1.NP</t>
  </si>
  <si>
    <t>63</t>
  </si>
  <si>
    <t>468081313</t>
  </si>
  <si>
    <t>Vybourání otvorů ve zdivu cihelném plochy do 0,0225 m2 a tloušťky přes 30 do 45 cm</t>
  </si>
  <si>
    <t>-314502403</t>
  </si>
  <si>
    <t>https://podminky.urs.cz/item/CS_URS_2026_01/468081313</t>
  </si>
  <si>
    <t>10 "1.PP+1.NP</t>
  </si>
  <si>
    <t>468081314</t>
  </si>
  <si>
    <t>Vybourání otvorů ve zdivu cihelném plochy do 0,0225 m2 a tloušťky přes 45 do 60 cm</t>
  </si>
  <si>
    <t>-157879822</t>
  </si>
  <si>
    <t>https://podminky.urs.cz/item/CS_URS_2026_01/468081314</t>
  </si>
  <si>
    <t>17 "1.PP+1.NP</t>
  </si>
  <si>
    <t>65</t>
  </si>
  <si>
    <t>468082212</t>
  </si>
  <si>
    <t>Vybourání otvorů ve stropech a klenbách železobetonových plochy do 0,09 m2 a tloušťky přes 10 do 20 cm</t>
  </si>
  <si>
    <t>138230846</t>
  </si>
  <si>
    <t>https://podminky.urs.cz/item/CS_URS_2026_01/468082212</t>
  </si>
  <si>
    <t>2 "1.PP+1.NP, stoupačka</t>
  </si>
  <si>
    <t>66</t>
  </si>
  <si>
    <t>468094111</t>
  </si>
  <si>
    <t>Vyvrtání (vyfrézování) otvorů pro elektroinstalační krabice ve stěnách z cihel, hloubky do 6 cm</t>
  </si>
  <si>
    <t>-175141275</t>
  </si>
  <si>
    <t>https://podminky.urs.cz/item/CS_URS_2026_01/468094111</t>
  </si>
  <si>
    <t>9 "1.PP+1.NP</t>
  </si>
  <si>
    <t>67</t>
  </si>
  <si>
    <t>46810121R</t>
  </si>
  <si>
    <t>Vysekání rýh pro montáž trubek a kabelů ve stropech hloubky do 3 cm a šířky do 3 cm</t>
  </si>
  <si>
    <t>1969506508</t>
  </si>
  <si>
    <t>68</t>
  </si>
  <si>
    <t>46810132R</t>
  </si>
  <si>
    <t>Vysekání rýh pro montáž trubek a kabelů v betonových podlahách a mazaninách hloubky přes 7 do 10 cm a šířky přes 7 do 10 cm</t>
  </si>
  <si>
    <t>-559103085</t>
  </si>
  <si>
    <t>69</t>
  </si>
  <si>
    <t>468101411</t>
  </si>
  <si>
    <t>Vysekání rýh pro montáž trubek a kabelů v cihelných zdech hloubky do 3 cm a šířky do 3 cm</t>
  </si>
  <si>
    <t>-1571001739</t>
  </si>
  <si>
    <t>https://podminky.urs.cz/item/CS_URS_2026_01/468101411</t>
  </si>
  <si>
    <t>70</t>
  </si>
  <si>
    <t>468101413</t>
  </si>
  <si>
    <t>Vysekání rýh pro montáž trubek a kabelů v cihelných zdech hloubky do 3 cm a šířky přes 5 do 7 cm</t>
  </si>
  <si>
    <t>-2036025483</t>
  </si>
  <si>
    <t>https://podminky.urs.cz/item/CS_URS_2026_01/468101413</t>
  </si>
  <si>
    <t>71</t>
  </si>
  <si>
    <t>468101421</t>
  </si>
  <si>
    <t>Vysekání rýh pro montáž trubek a kabelů v cihelných zdech hloubky přes 3 do 5 cm a šířky do 5 cm</t>
  </si>
  <si>
    <t>-2060656372</t>
  </si>
  <si>
    <t>https://podminky.urs.cz/item/CS_URS_2026_01/468101421</t>
  </si>
  <si>
    <t>72</t>
  </si>
  <si>
    <t>4681014R1</t>
  </si>
  <si>
    <t>Vysekání rýh pro montáž trubek a kabelů v cihelných zdech hloubky přes 7 do 10 cm a šířky do 5 cm</t>
  </si>
  <si>
    <t>-494876529</t>
  </si>
  <si>
    <t>73</t>
  </si>
  <si>
    <t>4681014R2</t>
  </si>
  <si>
    <t>Vysekání rýh pro montáž trubek a kabelů v cihelných zdech hloubky přes 5 do 7 cm a šířky přes 10 do 15 cm</t>
  </si>
  <si>
    <t>-973682901</t>
  </si>
  <si>
    <t>74</t>
  </si>
  <si>
    <t>469972112</t>
  </si>
  <si>
    <t>Odvoz suti nebo vybouraných hmot bez naložení, se složením a hrubým urovnáním suti do 1 km</t>
  </si>
  <si>
    <t>1315002418</t>
  </si>
  <si>
    <t>https://podminky.urs.cz/item/CS_URS_2026_01/469972112</t>
  </si>
  <si>
    <t>75</t>
  </si>
  <si>
    <t>469972122</t>
  </si>
  <si>
    <t>Odvoz suti nebo vybouraných hmot bez naložení, se složením a hrubým urovnáním suti Příplatek k ceně za každý další i započatý 1 km</t>
  </si>
  <si>
    <t>-530551561</t>
  </si>
  <si>
    <t>https://podminky.urs.cz/item/CS_URS_2026_01/469972122</t>
  </si>
  <si>
    <t>4,492*19 'Přepočtené koeficientem množství</t>
  </si>
  <si>
    <t>76</t>
  </si>
  <si>
    <t>469972311</t>
  </si>
  <si>
    <t>Nakládání suti nebo vybouraných hmot na dopravní prostředky pro vodorovnou dopravu suti</t>
  </si>
  <si>
    <t>-666907855</t>
  </si>
  <si>
    <t>https://podminky.urs.cz/item/CS_URS_2026_01/469972311</t>
  </si>
  <si>
    <t>77</t>
  </si>
  <si>
    <t>469973124</t>
  </si>
  <si>
    <t>Poplatek za předání stavebního odpadu recyklačnímu zařízení směsného a demoličního zatříděného do Katalogu odpadů pod kódem 17 09 04</t>
  </si>
  <si>
    <t>2117127036</t>
  </si>
  <si>
    <t>https://podminky.urs.cz/item/CS_URS_2026_01/469973124</t>
  </si>
  <si>
    <t>78</t>
  </si>
  <si>
    <t>469981111</t>
  </si>
  <si>
    <t>Přesun hmot pro pomocné stavební práce při elektromontážích dopravní vzdálenost do 1000 m</t>
  </si>
  <si>
    <t>-244701125</t>
  </si>
  <si>
    <t>https://podminky.urs.cz/item/CS_URS_2026_01/469981111</t>
  </si>
  <si>
    <t>02 - Elektroinstalace</t>
  </si>
  <si>
    <t>21-M - Elektromontáže</t>
  </si>
  <si>
    <t>21-MAT - Materiál elektromontážní</t>
  </si>
  <si>
    <t>21-ROZ - Rozvaděče</t>
  </si>
  <si>
    <t>46-M - Zemní práce</t>
  </si>
  <si>
    <t>OST.1 - Ostatní náklady</t>
  </si>
  <si>
    <t>21-SR1 - Sdělovací rozvod - jednotný čas</t>
  </si>
  <si>
    <t xml:space="preserve">    MAT-SR1 - Materiál</t>
  </si>
  <si>
    <t xml:space="preserve">    MNT-SR1 - Montáž</t>
  </si>
  <si>
    <t>21-SR2 - Školní rozhlas</t>
  </si>
  <si>
    <t xml:space="preserve">    MAT-SR2 - Materiál</t>
  </si>
  <si>
    <t xml:space="preserve">    MNT-SR2 - Montáž</t>
  </si>
  <si>
    <t>21 - PBŘ - Požárně bezpečnostní řešení dle ČSN 73</t>
  </si>
  <si>
    <t>21-M</t>
  </si>
  <si>
    <t>Elektromontáže</t>
  </si>
  <si>
    <t>210010002</t>
  </si>
  <si>
    <t>Trubka ohebná pod omítku typ 23 16 mm</t>
  </si>
  <si>
    <t>1822329880</t>
  </si>
  <si>
    <t>210010003</t>
  </si>
  <si>
    <t>Trubka ohebná pod omítku typ 23 29 mm</t>
  </si>
  <si>
    <t>617818420</t>
  </si>
  <si>
    <t>210010004</t>
  </si>
  <si>
    <t>Trubka ohebná pod omítku typ 23 36 mm</t>
  </si>
  <si>
    <t>-1565737882</t>
  </si>
  <si>
    <t>210010301</t>
  </si>
  <si>
    <t>Krabice přístrojová bez zapojení</t>
  </si>
  <si>
    <t>746906373</t>
  </si>
  <si>
    <t>210010313</t>
  </si>
  <si>
    <t>Montáž krabic odbočných zapuštěných pod omítku</t>
  </si>
  <si>
    <t>1107688823</t>
  </si>
  <si>
    <t>210010321</t>
  </si>
  <si>
    <t>Krabice odbočná KR 68 včetně zapojení</t>
  </si>
  <si>
    <t>186846503</t>
  </si>
  <si>
    <t>210010322</t>
  </si>
  <si>
    <t>Krabice odbočná KR 97 včetně zapojení</t>
  </si>
  <si>
    <t>1849653122</t>
  </si>
  <si>
    <t>210010323</t>
  </si>
  <si>
    <t>Krabice odbočná K0125</t>
  </si>
  <si>
    <t>-333468412</t>
  </si>
  <si>
    <t>210020652</t>
  </si>
  <si>
    <t>Konstrukce ocel nosná do 10 kg</t>
  </si>
  <si>
    <t>1268823516</t>
  </si>
  <si>
    <t>210021015</t>
  </si>
  <si>
    <t>Krabice plastová odbočná IP44</t>
  </si>
  <si>
    <t>-372402620</t>
  </si>
  <si>
    <t>210021037</t>
  </si>
  <si>
    <t>Zakrytí otvorů kruhových D do 200 mm</t>
  </si>
  <si>
    <t>328326114</t>
  </si>
  <si>
    <t>210100001</t>
  </si>
  <si>
    <t>Ukončení vodičů-rozvaděč, zap 2,5</t>
  </si>
  <si>
    <t>1198714575</t>
  </si>
  <si>
    <t>210100002</t>
  </si>
  <si>
    <t>Ukončení vodičů-rozvaděč, zap 6</t>
  </si>
  <si>
    <t>664984361</t>
  </si>
  <si>
    <t>210100003</t>
  </si>
  <si>
    <t>Ukončení vodičů-rozvaděč, zap 16</t>
  </si>
  <si>
    <t>866102795</t>
  </si>
  <si>
    <t>210100004</t>
  </si>
  <si>
    <t>Ukončení vodičů-rozvaděč, zap 35</t>
  </si>
  <si>
    <t>993626788</t>
  </si>
  <si>
    <t>210100006</t>
  </si>
  <si>
    <t>Ukončení vodičů-rozvaděč, zap 50</t>
  </si>
  <si>
    <t>-1517704708</t>
  </si>
  <si>
    <t>210110021</t>
  </si>
  <si>
    <t>Montáž vypínačů nástěnných 1P. IP44</t>
  </si>
  <si>
    <t>-1348985618</t>
  </si>
  <si>
    <t>210110041</t>
  </si>
  <si>
    <t>Spínač zapuštěný jednopól</t>
  </si>
  <si>
    <t>312665826</t>
  </si>
  <si>
    <t>210110043</t>
  </si>
  <si>
    <t>Spínač zapuštěný sériový</t>
  </si>
  <si>
    <t>315415563</t>
  </si>
  <si>
    <t>210110045</t>
  </si>
  <si>
    <t>Spínač zapuštěný střídavý</t>
  </si>
  <si>
    <t>-1133486764</t>
  </si>
  <si>
    <t>210110075</t>
  </si>
  <si>
    <t>Zapojení stáv.pohyb.čidla - ovládání osv.v šatně</t>
  </si>
  <si>
    <t>1222287342</t>
  </si>
  <si>
    <t>210111012</t>
  </si>
  <si>
    <t>Zásuvka domov,polozap 2P+Z 2xzapoj</t>
  </si>
  <si>
    <t>-1701304030</t>
  </si>
  <si>
    <t>210120102</t>
  </si>
  <si>
    <t>Patrona nožová do 500V</t>
  </si>
  <si>
    <t>1164775794</t>
  </si>
  <si>
    <t>210190001</t>
  </si>
  <si>
    <t>Montáž rozvodnic oceloplech 20kg</t>
  </si>
  <si>
    <t>85409200</t>
  </si>
  <si>
    <t>210190002</t>
  </si>
  <si>
    <t>Montáž rozvodnic oceloplech 50kg</t>
  </si>
  <si>
    <t>1261862108</t>
  </si>
  <si>
    <t>210201005</t>
  </si>
  <si>
    <t>Demontáž stávajicích svítidel</t>
  </si>
  <si>
    <t>701541877</t>
  </si>
  <si>
    <t>210201006</t>
  </si>
  <si>
    <t>Zpětná montáž stávajicích svítidel</t>
  </si>
  <si>
    <t>1761928850</t>
  </si>
  <si>
    <t>210201007</t>
  </si>
  <si>
    <t>Svítidlo nouzové montáž</t>
  </si>
  <si>
    <t>-2125704664</t>
  </si>
  <si>
    <t>210201008</t>
  </si>
  <si>
    <t>Čištění stávajicích svítidel</t>
  </si>
  <si>
    <t>-1702143052</t>
  </si>
  <si>
    <t>210220022</t>
  </si>
  <si>
    <t>Vedení uzem FeZn d 8,10 mm v zemi</t>
  </si>
  <si>
    <t>1120368131</t>
  </si>
  <si>
    <t>210220302</t>
  </si>
  <si>
    <t>Svorka hromosvod nad 2 /ST,SJ,atd/</t>
  </si>
  <si>
    <t>-2054995406</t>
  </si>
  <si>
    <t>210220321</t>
  </si>
  <si>
    <t>Svorka na potrubí Bernard Cu pás</t>
  </si>
  <si>
    <t>531893903</t>
  </si>
  <si>
    <t>210220350</t>
  </si>
  <si>
    <t>Montáž podlahové krabice</t>
  </si>
  <si>
    <t>359043468</t>
  </si>
  <si>
    <t>210220351</t>
  </si>
  <si>
    <t>Montáž krabice KUZ do zateplení</t>
  </si>
  <si>
    <t>-1742395855</t>
  </si>
  <si>
    <t>210800101</t>
  </si>
  <si>
    <t>Kabel CYKY 750V 2x1,5 ulož pod omít</t>
  </si>
  <si>
    <t>184286042</t>
  </si>
  <si>
    <t>210800105</t>
  </si>
  <si>
    <t>Kabel CYKY 750V 3x1,5 ulož pod omít</t>
  </si>
  <si>
    <t>903355230</t>
  </si>
  <si>
    <t>210800106</t>
  </si>
  <si>
    <t>Kabel CYKY 750V 3x2,5 ulož pod omít</t>
  </si>
  <si>
    <t>-41888714</t>
  </si>
  <si>
    <t>210800115</t>
  </si>
  <si>
    <t>Kabel CYKY 750V 5x1,5 ulož pod omít</t>
  </si>
  <si>
    <t>-1503948445</t>
  </si>
  <si>
    <t>210800116</t>
  </si>
  <si>
    <t>Kabel CYKY 750V 5x2,5 ulož pod omít</t>
  </si>
  <si>
    <t>-621189390</t>
  </si>
  <si>
    <t>210800118</t>
  </si>
  <si>
    <t>Kabel CYKY 750V 5x6 ulož pod omít</t>
  </si>
  <si>
    <t>-981041529</t>
  </si>
  <si>
    <t>210800119</t>
  </si>
  <si>
    <t>Kabel CYKY 750V 5x10 ulož pod omít</t>
  </si>
  <si>
    <t>-1165637506</t>
  </si>
  <si>
    <t>210800120</t>
  </si>
  <si>
    <t>Kabel CYKY 750V 5x16 ulož pod omít</t>
  </si>
  <si>
    <t>-872514001</t>
  </si>
  <si>
    <t>210810089</t>
  </si>
  <si>
    <t>Kab sil CYKYm 1kV 4x50,4x35 ulož.pod om.</t>
  </si>
  <si>
    <t>1321991489</t>
  </si>
  <si>
    <t>210801311</t>
  </si>
  <si>
    <t>Montáž izolovaných vodičů měděných do 1 kV bez ukončení uložených volně plných nebo laněných s PVC pláštěm, bezhalogenových, ohniodolných (např. CY, CHAH-V) průřezu žíly 1,5 až 16 mm2</t>
  </si>
  <si>
    <t>463916122</t>
  </si>
  <si>
    <t>210812033</t>
  </si>
  <si>
    <t>Montáž izolovaných kabelů měděných do 1 kV bez ukončení plných nebo laněných kulatých (např. CYKY, CYKFY) uložených volně nebo v liště počtu a průřezu žil 4x6 až 10 mm2</t>
  </si>
  <si>
    <t>-1866703017</t>
  </si>
  <si>
    <t>210810100</t>
  </si>
  <si>
    <t>Montáž nouzového modulu do stávajícího svítidla</t>
  </si>
  <si>
    <t>-1588005382</t>
  </si>
  <si>
    <t>21-MAT</t>
  </si>
  <si>
    <t>Materiál elektromontážní</t>
  </si>
  <si>
    <t>341110000</t>
  </si>
  <si>
    <t>kabel silový s Cu jádrem CYKY 2Ax1,5mm2</t>
  </si>
  <si>
    <t>128</t>
  </si>
  <si>
    <t>-1933174460</t>
  </si>
  <si>
    <t>341110300</t>
  </si>
  <si>
    <t>kabel silový s Cu jádrem CYKY 3Ax1,5mm2</t>
  </si>
  <si>
    <t>2006353381</t>
  </si>
  <si>
    <t>341110301</t>
  </si>
  <si>
    <t>kabel silový s Cu jádrem CYKY 3Bx1,5mm2</t>
  </si>
  <si>
    <t>108177728</t>
  </si>
  <si>
    <t>341110302</t>
  </si>
  <si>
    <t>kabel silový s Cu jádrem CYKY 3Cx1,5mm2</t>
  </si>
  <si>
    <t>860839265</t>
  </si>
  <si>
    <t>341110362</t>
  </si>
  <si>
    <t>kabel silový s Cu jádrem CYKY 3Cx2,5mm2</t>
  </si>
  <si>
    <t>840762256</t>
  </si>
  <si>
    <t>341110900</t>
  </si>
  <si>
    <t>kabel silový s Cu jádrem CYKY 5Cx1,5mm2</t>
  </si>
  <si>
    <t>-1387374874</t>
  </si>
  <si>
    <t>341110940</t>
  </si>
  <si>
    <t>kabel silový s Cu jádrem CYKY 5x2,5 mm2</t>
  </si>
  <si>
    <t>-26242592</t>
  </si>
  <si>
    <t>341111000</t>
  </si>
  <si>
    <t>kabel silový s Cu jádrem CYKY 5x6 mm2</t>
  </si>
  <si>
    <t>1380423786</t>
  </si>
  <si>
    <t>341111010</t>
  </si>
  <si>
    <t>kabel silový s Cu jádrem CYKY 5Cx10mm2</t>
  </si>
  <si>
    <t>-406040898</t>
  </si>
  <si>
    <t>341111020</t>
  </si>
  <si>
    <t>kabel silový s Cu jádrem CYKY 5Cx16mm2</t>
  </si>
  <si>
    <t>1301354868</t>
  </si>
  <si>
    <t>341132170</t>
  </si>
  <si>
    <t>kabel silový s  Cu jádrem-CYKY 4x50 mm2</t>
  </si>
  <si>
    <t>1991587877</t>
  </si>
  <si>
    <t>341132169</t>
  </si>
  <si>
    <t>kabel silový s Cu jádrem CYKY 4Bx35mm2</t>
  </si>
  <si>
    <t>-848447273</t>
  </si>
  <si>
    <t>341408260</t>
  </si>
  <si>
    <t>vodič silový CY 6 mm2, zž</t>
  </si>
  <si>
    <t>1215033949</t>
  </si>
  <si>
    <t>341408270</t>
  </si>
  <si>
    <t>vodič silový CY 10mm2,zž</t>
  </si>
  <si>
    <t>-1149176858</t>
  </si>
  <si>
    <t>341408280</t>
  </si>
  <si>
    <t>vodič silový CY 16mm2, zž</t>
  </si>
  <si>
    <t>-1874348195</t>
  </si>
  <si>
    <t>341132171</t>
  </si>
  <si>
    <t>kabel silový s Cu jádrem CYKY 4Bx10mm2</t>
  </si>
  <si>
    <t>-463871633</t>
  </si>
  <si>
    <t>345355120</t>
  </si>
  <si>
    <t>spínač 1p. 10A TANGO - bílá, IP20,komplet</t>
  </si>
  <si>
    <t>691415995</t>
  </si>
  <si>
    <t>345356230</t>
  </si>
  <si>
    <t>přepínač č.5 10A TANGO - bílá,IP20, komplet</t>
  </si>
  <si>
    <t>-2007121979</t>
  </si>
  <si>
    <t>345356920</t>
  </si>
  <si>
    <t>přepínač č.6 10A  TANGO - bílá, IP20,komplet</t>
  </si>
  <si>
    <t>-245556351</t>
  </si>
  <si>
    <t>345355121</t>
  </si>
  <si>
    <t>spínač 1p. 10A TANGO - bílá, IP44,komplet</t>
  </si>
  <si>
    <t>1772771340</t>
  </si>
  <si>
    <t>345711240</t>
  </si>
  <si>
    <t>zásuvka 16A/230V-bílá,IP20,pod om.komplet</t>
  </si>
  <si>
    <t>-996348551</t>
  </si>
  <si>
    <t>345710500</t>
  </si>
  <si>
    <t>tlačítko 1/0 - bílá -TANGO, IP20, pod om.komplet</t>
  </si>
  <si>
    <t>-304963639</t>
  </si>
  <si>
    <t>345715180</t>
  </si>
  <si>
    <t>krabice univerzální z PH KU 68/2-1901</t>
  </si>
  <si>
    <t>-402618844</t>
  </si>
  <si>
    <t>345715210</t>
  </si>
  <si>
    <t>krabice univerzální z PH KU 68/2-1903</t>
  </si>
  <si>
    <t>489380907</t>
  </si>
  <si>
    <t>345715630</t>
  </si>
  <si>
    <t>rozvodka krabicová z PH KR 97/5</t>
  </si>
  <si>
    <t>-329696307</t>
  </si>
  <si>
    <t>345715640</t>
  </si>
  <si>
    <t>rozvodka krabicová z PH KR 125</t>
  </si>
  <si>
    <t>-96320302</t>
  </si>
  <si>
    <t>345715240</t>
  </si>
  <si>
    <t>krabice  odbočná s víčkem z PH KO125</t>
  </si>
  <si>
    <t>1716965275</t>
  </si>
  <si>
    <t>345715805</t>
  </si>
  <si>
    <t>krabice plastová f.HENSEL D 9125/CR</t>
  </si>
  <si>
    <t>606487370</t>
  </si>
  <si>
    <t>354418950</t>
  </si>
  <si>
    <t>svorka připojovací SP1</t>
  </si>
  <si>
    <t>-973139974</t>
  </si>
  <si>
    <t>348381005</t>
  </si>
  <si>
    <t>nouz. svítidlo LED 11W s vlast. zdojem 1h,IP20</t>
  </si>
  <si>
    <t>1961172876</t>
  </si>
  <si>
    <t>354411216</t>
  </si>
  <si>
    <t>vodič uzemňovací FeZn d=10mm</t>
  </si>
  <si>
    <t>kg</t>
  </si>
  <si>
    <t>-764505928</t>
  </si>
  <si>
    <t>341408261</t>
  </si>
  <si>
    <t>vodič silový CY4mm2,zž</t>
  </si>
  <si>
    <t>1661520594</t>
  </si>
  <si>
    <t>79</t>
  </si>
  <si>
    <t>354419970</t>
  </si>
  <si>
    <t>svorka ST50 na potrubí 50mm</t>
  </si>
  <si>
    <t>-180342530</t>
  </si>
  <si>
    <t>80</t>
  </si>
  <si>
    <t>354450002</t>
  </si>
  <si>
    <t>podlahová krabice KOPOBOX80 kompletní, vč. rámu a zásuvek 45x45</t>
  </si>
  <si>
    <t>-1417225265</t>
  </si>
  <si>
    <t>81</t>
  </si>
  <si>
    <t>354450003</t>
  </si>
  <si>
    <t>krabice KUZ do zateplení, vč.zásuvky 230V/16A</t>
  </si>
  <si>
    <t>-257720410</t>
  </si>
  <si>
    <t>82</t>
  </si>
  <si>
    <t>354450004</t>
  </si>
  <si>
    <t>zásuvka 400V/16A, IP44</t>
  </si>
  <si>
    <t>-1994188500</t>
  </si>
  <si>
    <t>83</t>
  </si>
  <si>
    <t>354450005</t>
  </si>
  <si>
    <t>nouzový modul do stávajicího zář.svítidla, 1h</t>
  </si>
  <si>
    <t>1145529904</t>
  </si>
  <si>
    <t>84</t>
  </si>
  <si>
    <t>34571065</t>
  </si>
  <si>
    <t>trubka elektroinstalační ohebná z PVC bílá d 36mm</t>
  </si>
  <si>
    <t>-1246134150</t>
  </si>
  <si>
    <t>85</t>
  </si>
  <si>
    <t>34571064</t>
  </si>
  <si>
    <t>trubka elektroinstalační ohebná z PVC bílá d 29mm</t>
  </si>
  <si>
    <t>-1100834357</t>
  </si>
  <si>
    <t>86</t>
  </si>
  <si>
    <t>34571062</t>
  </si>
  <si>
    <t>trubka elektroinstalační ohebná z PVC bílá d 16mm</t>
  </si>
  <si>
    <t>1335879000</t>
  </si>
  <si>
    <t>87</t>
  </si>
  <si>
    <t>213000005</t>
  </si>
  <si>
    <t>podružný materiál</t>
  </si>
  <si>
    <t>%</t>
  </si>
  <si>
    <t>-1509715147</t>
  </si>
  <si>
    <t>21-ROZ</t>
  </si>
  <si>
    <t>Rozvaděče</t>
  </si>
  <si>
    <t>88</t>
  </si>
  <si>
    <t>210900100</t>
  </si>
  <si>
    <t>Rozvaděč ER</t>
  </si>
  <si>
    <t>1524495086</t>
  </si>
  <si>
    <t>89</t>
  </si>
  <si>
    <t>210900101</t>
  </si>
  <si>
    <t>Rozvaděč RM 01 - 1.PP</t>
  </si>
  <si>
    <t>-1056393226</t>
  </si>
  <si>
    <t>90</t>
  </si>
  <si>
    <t>210900102</t>
  </si>
  <si>
    <t>Rozvaděč RM 01.1 - 1.PP</t>
  </si>
  <si>
    <t>1974788442</t>
  </si>
  <si>
    <t>91</t>
  </si>
  <si>
    <t>210900103</t>
  </si>
  <si>
    <t>Rozvaděč RM 01.2 - 1.PP</t>
  </si>
  <si>
    <t>-899043522</t>
  </si>
  <si>
    <t>92</t>
  </si>
  <si>
    <t>210900105</t>
  </si>
  <si>
    <t>Montáž vypínače MSO a jističe LTN (rozvaděč RČ - 1.PP - jednotný čas)</t>
  </si>
  <si>
    <t>1747698085</t>
  </si>
  <si>
    <t>93</t>
  </si>
  <si>
    <t>210900106</t>
  </si>
  <si>
    <t>Rozvaděč RM 1- 1.NP</t>
  </si>
  <si>
    <t>-1538644921</t>
  </si>
  <si>
    <t>94</t>
  </si>
  <si>
    <t>210900107</t>
  </si>
  <si>
    <t>Rozvaděč RM 1.1- 1.NP</t>
  </si>
  <si>
    <t>1724385708</t>
  </si>
  <si>
    <t>95</t>
  </si>
  <si>
    <t>210900108</t>
  </si>
  <si>
    <t>Rozvaděč R1.01 - učebna 1.01</t>
  </si>
  <si>
    <t>291051846</t>
  </si>
  <si>
    <t>96</t>
  </si>
  <si>
    <t>210900109</t>
  </si>
  <si>
    <t>Rozvaděč R1.02 - učebna 1.02</t>
  </si>
  <si>
    <t>-1836200595</t>
  </si>
  <si>
    <t>97</t>
  </si>
  <si>
    <t>210900110</t>
  </si>
  <si>
    <t>Rozvaděč R1.06 - učebna 1.06</t>
  </si>
  <si>
    <t>1722324088</t>
  </si>
  <si>
    <t>98</t>
  </si>
  <si>
    <t>210900113</t>
  </si>
  <si>
    <t>Doplnění stávajicích rozvaděčů dle výkresové dokumentace R1.05, R1.06, R1.08, R1.10, R1.13</t>
  </si>
  <si>
    <t>soubor</t>
  </si>
  <si>
    <t>1586732071</t>
  </si>
  <si>
    <t>Zemní práce</t>
  </si>
  <si>
    <t>99</t>
  </si>
  <si>
    <t>460100001</t>
  </si>
  <si>
    <t>Výkop kabel.rýhy šířka 35/hloubka 80cm tz.3/ko1.2</t>
  </si>
  <si>
    <t>-34368580</t>
  </si>
  <si>
    <t>100</t>
  </si>
  <si>
    <t>460100002</t>
  </si>
  <si>
    <t>Zához kabelové rýhy šířka 35/hloubka 80cm tz.3</t>
  </si>
  <si>
    <t>-1926006245</t>
  </si>
  <si>
    <t>OST.1</t>
  </si>
  <si>
    <t>Ostatní náklady</t>
  </si>
  <si>
    <t>101</t>
  </si>
  <si>
    <t>210999001</t>
  </si>
  <si>
    <t>Výchozí revize 1.PP, 1.NP vč.napsání reviz.zprávy</t>
  </si>
  <si>
    <t>-333673856</t>
  </si>
  <si>
    <t>102</t>
  </si>
  <si>
    <t>210999002</t>
  </si>
  <si>
    <t>Spolupráce s revizním technikem</t>
  </si>
  <si>
    <t>hod</t>
  </si>
  <si>
    <t>1620068676</t>
  </si>
  <si>
    <t>103</t>
  </si>
  <si>
    <t>210999003</t>
  </si>
  <si>
    <t>Dokumentace skutečného provedení</t>
  </si>
  <si>
    <t>-1693540908</t>
  </si>
  <si>
    <t>104</t>
  </si>
  <si>
    <t>210999004</t>
  </si>
  <si>
    <t>Součinnost správce sítě (rozvodného závodu ČEZ)</t>
  </si>
  <si>
    <t>-172923586</t>
  </si>
  <si>
    <t>105</t>
  </si>
  <si>
    <t>210999005</t>
  </si>
  <si>
    <t>Zapojení rozvaděče výtahové plošiny</t>
  </si>
  <si>
    <t>1279104170</t>
  </si>
  <si>
    <t>106</t>
  </si>
  <si>
    <t>210999006</t>
  </si>
  <si>
    <t>Zajištění provizorního napájení vč.materiálu</t>
  </si>
  <si>
    <t>1935313152</t>
  </si>
  <si>
    <t>107</t>
  </si>
  <si>
    <t>210999008</t>
  </si>
  <si>
    <t>Součinnost sdělovací sítě správce sítě</t>
  </si>
  <si>
    <t>449444586</t>
  </si>
  <si>
    <t>108</t>
  </si>
  <si>
    <t>210999009</t>
  </si>
  <si>
    <t>Vybour.otvoru ve zdi/cihla/ do pr.60mm/tl.do 0,45m</t>
  </si>
  <si>
    <t>-1668741629</t>
  </si>
  <si>
    <t>109</t>
  </si>
  <si>
    <t>210999010</t>
  </si>
  <si>
    <t>Vybour.otvoru ve zdi/cihla/ do 0,25m2/tl.do 0,60m</t>
  </si>
  <si>
    <t>-2062552121</t>
  </si>
  <si>
    <t>110</t>
  </si>
  <si>
    <t>210999011</t>
  </si>
  <si>
    <t>Strojní vykružování otvoru pro krabice</t>
  </si>
  <si>
    <t>-2039029587</t>
  </si>
  <si>
    <t>111</t>
  </si>
  <si>
    <t>210999012</t>
  </si>
  <si>
    <t>Řezání rýhy pro kabel ve stropě</t>
  </si>
  <si>
    <t>-382947189</t>
  </si>
  <si>
    <t>112</t>
  </si>
  <si>
    <t>210999013</t>
  </si>
  <si>
    <t>Zjištění stávajícího stavu-rozvody elektro</t>
  </si>
  <si>
    <t>-1733247452</t>
  </si>
  <si>
    <t>113</t>
  </si>
  <si>
    <t>210999014</t>
  </si>
  <si>
    <t>Úprava stávajících sd.rozvodů</t>
  </si>
  <si>
    <t>-2134404558</t>
  </si>
  <si>
    <t>114</t>
  </si>
  <si>
    <t>210999015</t>
  </si>
  <si>
    <t>Práce na elektrickém zařízení</t>
  </si>
  <si>
    <t>-420083468</t>
  </si>
  <si>
    <t>115</t>
  </si>
  <si>
    <t>210999016</t>
  </si>
  <si>
    <t>Vypnutí a opětovné zapnutí vedení vč. zajištění</t>
  </si>
  <si>
    <t>1585151391</t>
  </si>
  <si>
    <t>116</t>
  </si>
  <si>
    <t>210999017</t>
  </si>
  <si>
    <t>Zabezpečení pracoviště při montáži elektroinstalace</t>
  </si>
  <si>
    <t>346079962</t>
  </si>
  <si>
    <t>117</t>
  </si>
  <si>
    <t>210999018</t>
  </si>
  <si>
    <t>Ekologická likvidace odpadu-rozvody elektro</t>
  </si>
  <si>
    <t>-83207614</t>
  </si>
  <si>
    <t>118</t>
  </si>
  <si>
    <t>210999019</t>
  </si>
  <si>
    <t>Koordinace s ostatními profesemi-rozvody elektro</t>
  </si>
  <si>
    <t>-682498907</t>
  </si>
  <si>
    <t>119</t>
  </si>
  <si>
    <t>210999020</t>
  </si>
  <si>
    <t>Rozměření tras vedení a rozmístění svítidel</t>
  </si>
  <si>
    <t>-2044617764</t>
  </si>
  <si>
    <t>120</t>
  </si>
  <si>
    <t>210999021</t>
  </si>
  <si>
    <t>Pomocné práce-rozvody elektro</t>
  </si>
  <si>
    <t>897978549</t>
  </si>
  <si>
    <t>121</t>
  </si>
  <si>
    <t>210999023</t>
  </si>
  <si>
    <t>Autorský dozor</t>
  </si>
  <si>
    <t>-1126829305</t>
  </si>
  <si>
    <t>122</t>
  </si>
  <si>
    <t>210999024</t>
  </si>
  <si>
    <t>Demontáž stávající elektroinstalace</t>
  </si>
  <si>
    <t>-1387133921</t>
  </si>
  <si>
    <t>21-SR1</t>
  </si>
  <si>
    <t>Sdělovací rozvod - jednotný čas</t>
  </si>
  <si>
    <t>MAT-SR1</t>
  </si>
  <si>
    <t>Materiál</t>
  </si>
  <si>
    <t>123</t>
  </si>
  <si>
    <t>1633274470</t>
  </si>
  <si>
    <t>124</t>
  </si>
  <si>
    <t>1627693873</t>
  </si>
  <si>
    <t>125</t>
  </si>
  <si>
    <t>341110363</t>
  </si>
  <si>
    <t>mateční hodiny DSH 3MS pro ovl. podružných hodin a školního zvonku</t>
  </si>
  <si>
    <t>-1655458262</t>
  </si>
  <si>
    <t>126</t>
  </si>
  <si>
    <t>341110364</t>
  </si>
  <si>
    <t>příjímač radiového čas.signálu</t>
  </si>
  <si>
    <t>1812670878</t>
  </si>
  <si>
    <t>127</t>
  </si>
  <si>
    <t>341110365</t>
  </si>
  <si>
    <t>zvonek školní QUATRO</t>
  </si>
  <si>
    <t>1322405253</t>
  </si>
  <si>
    <t>-1205064757</t>
  </si>
  <si>
    <t>MNT-SR1</t>
  </si>
  <si>
    <t>Montáž</t>
  </si>
  <si>
    <t>129</t>
  </si>
  <si>
    <t>1352629908</t>
  </si>
  <si>
    <t>130</t>
  </si>
  <si>
    <t>210800106.1</t>
  </si>
  <si>
    <t>Kabel CYKY 750V 3Cx2,5 ulož pod omít</t>
  </si>
  <si>
    <t>-95737372</t>
  </si>
  <si>
    <t>131</t>
  </si>
  <si>
    <t>210010321.1</t>
  </si>
  <si>
    <t>Krabice odbočná KR68</t>
  </si>
  <si>
    <t>1478682902</t>
  </si>
  <si>
    <t>132</t>
  </si>
  <si>
    <t>210800108</t>
  </si>
  <si>
    <t>Zapojení stávajicíchí závěsných podružných hodin</t>
  </si>
  <si>
    <t>1852512546</t>
  </si>
  <si>
    <t>133</t>
  </si>
  <si>
    <t>210800109</t>
  </si>
  <si>
    <t>Montáž hlavních hodin DSH do rozvaděče RČ</t>
  </si>
  <si>
    <t>1187462652</t>
  </si>
  <si>
    <t>134</t>
  </si>
  <si>
    <t>210800110</t>
  </si>
  <si>
    <t>Montáž přijímače časového signálu</t>
  </si>
  <si>
    <t>1702695513</t>
  </si>
  <si>
    <t>135</t>
  </si>
  <si>
    <t>210800111</t>
  </si>
  <si>
    <t>Zprovoznění hlavích hodin vč.nastavení</t>
  </si>
  <si>
    <t>-1041114229</t>
  </si>
  <si>
    <t>136</t>
  </si>
  <si>
    <t>742340021</t>
  </si>
  <si>
    <t>Montáž jednotného času školního zvonku</t>
  </si>
  <si>
    <t>-1806891779</t>
  </si>
  <si>
    <t>137</t>
  </si>
  <si>
    <t>210800112</t>
  </si>
  <si>
    <t>Zaučení obsluhy</t>
  </si>
  <si>
    <t>-2086270592</t>
  </si>
  <si>
    <t>138</t>
  </si>
  <si>
    <t>210800113</t>
  </si>
  <si>
    <t>výchozí revize 1.PP, 1.NP vč.napsání reviz.zprávy</t>
  </si>
  <si>
    <t>-632394673</t>
  </si>
  <si>
    <t>21-SR2</t>
  </si>
  <si>
    <t>Školní rozhlas</t>
  </si>
  <si>
    <t>MAT-SR2</t>
  </si>
  <si>
    <t>139</t>
  </si>
  <si>
    <t>341111030</t>
  </si>
  <si>
    <t>kabel CYKY 750V 3Ax1,5 ulož. pod om</t>
  </si>
  <si>
    <t>451450504</t>
  </si>
  <si>
    <t>140</t>
  </si>
  <si>
    <t>341111033</t>
  </si>
  <si>
    <t>reproduktor nástěnný,bílý, 100V,6VA</t>
  </si>
  <si>
    <t>694373283</t>
  </si>
  <si>
    <t>141</t>
  </si>
  <si>
    <t>345715210.1</t>
  </si>
  <si>
    <t>krabice univerzální z PH KU68/2-1903</t>
  </si>
  <si>
    <t>-1926124997</t>
  </si>
  <si>
    <t>MNT-SR2</t>
  </si>
  <si>
    <t>142</t>
  </si>
  <si>
    <t>210800105.1</t>
  </si>
  <si>
    <t>Kabel CYKY 750V 3A x1,5 ulož.pod om</t>
  </si>
  <si>
    <t>-1400062461</t>
  </si>
  <si>
    <t>143</t>
  </si>
  <si>
    <t>277877396</t>
  </si>
  <si>
    <t>144</t>
  </si>
  <si>
    <t>210010326</t>
  </si>
  <si>
    <t>Montáž rozhlas.ústředny vč.zprovoznění</t>
  </si>
  <si>
    <t>-368999431</t>
  </si>
  <si>
    <t>145</t>
  </si>
  <si>
    <t>210010327</t>
  </si>
  <si>
    <t>Montáž reproduktorů vč.odzkoušení</t>
  </si>
  <si>
    <t>1321179734</t>
  </si>
  <si>
    <t>146</t>
  </si>
  <si>
    <t>210010325</t>
  </si>
  <si>
    <t>Výchozí revize 1.PP, 1NP vč.napsání reviz. zprávy</t>
  </si>
  <si>
    <t>-787566950</t>
  </si>
  <si>
    <t>21 - PBŘ</t>
  </si>
  <si>
    <t>Požárně bezpečnostní řešení dle ČSN 73</t>
  </si>
  <si>
    <t>147</t>
  </si>
  <si>
    <t>210990001</t>
  </si>
  <si>
    <t>Vypínač na DIN lištu 125A/3, OEZ vč. montáže</t>
  </si>
  <si>
    <t>775241840</t>
  </si>
  <si>
    <t>Poznámka k položce:_x000D_
osadit do rozvaděče ER a zapojení</t>
  </si>
  <si>
    <t>148</t>
  </si>
  <si>
    <t>210990002</t>
  </si>
  <si>
    <t>Příprava na zajištění proti nedovolené manipulaci</t>
  </si>
  <si>
    <t>29639558</t>
  </si>
  <si>
    <t>149</t>
  </si>
  <si>
    <t>210990003</t>
  </si>
  <si>
    <t>Napěťová spoušť SV – LT – X400, OEZ pro vypínač 125/3, vč. montáže</t>
  </si>
  <si>
    <t>1926038583</t>
  </si>
  <si>
    <t>150</t>
  </si>
  <si>
    <t>210990004</t>
  </si>
  <si>
    <t>Nouzové tlačítko na om. GEVIS GW42 201, IP55 vč. montáže</t>
  </si>
  <si>
    <t>-609316829</t>
  </si>
  <si>
    <t>151</t>
  </si>
  <si>
    <t>210990005</t>
  </si>
  <si>
    <t>Kabel PRAFIaDur P30R 3 x 1,5, bezhalogenový vč. montáže</t>
  </si>
  <si>
    <t>-938026587</t>
  </si>
  <si>
    <t>152</t>
  </si>
  <si>
    <t>210990006</t>
  </si>
  <si>
    <t>Pomocné práce - prorážení otvoru ve zdivu tl. 70 cm</t>
  </si>
  <si>
    <t>-1750440160</t>
  </si>
  <si>
    <t>153</t>
  </si>
  <si>
    <t>210990007</t>
  </si>
  <si>
    <t>Sekání drážky vč. začištění</t>
  </si>
  <si>
    <t>-908361553</t>
  </si>
  <si>
    <t>154</t>
  </si>
  <si>
    <t>210990008</t>
  </si>
  <si>
    <t>Revize PBŘ vč. napsání revizní zprávy</t>
  </si>
  <si>
    <t>1502214419</t>
  </si>
  <si>
    <t>155</t>
  </si>
  <si>
    <t>210990009</t>
  </si>
  <si>
    <t>Bezpečnostní tabulka „ Hlavní vypínač el. energie TOTAL – STOP" vč.umístění na rozvaděč ER</t>
  </si>
  <si>
    <t>2113548892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</si>
  <si>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</si>
  <si>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</si>
  <si>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</si>
  <si>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VRN9 - Ostatní náklady</t>
  </si>
  <si>
    <t>VRN3</t>
  </si>
  <si>
    <t>Zařízení staveniště</t>
  </si>
  <si>
    <t>030001000</t>
  </si>
  <si>
    <t>kpl</t>
  </si>
  <si>
    <t>1024</t>
  </si>
  <si>
    <t>-432816824</t>
  </si>
  <si>
    <t>https://podminky.urs.cz/item/CS_URS_2026_01/030001000</t>
  </si>
  <si>
    <t>Poznámka k položce:_x000D_
spotřeba médií, zabezpečení stavby, skladování materiálu, průběžný úklid, provizorní komunikace, protiprašná opatření</t>
  </si>
  <si>
    <t>VRN4</t>
  </si>
  <si>
    <t>Inženýrská činnost</t>
  </si>
  <si>
    <t>045002000</t>
  </si>
  <si>
    <t>Kompletační a koordinační činnost</t>
  </si>
  <si>
    <t>-1660762103</t>
  </si>
  <si>
    <t>https://podminky.urs.cz/item/CS_URS_2026_01/045002000</t>
  </si>
  <si>
    <t>Poznámka k položce:_x000D_
technická pomoc, součinnost pro subdodavatele, doklady a zkoušky k zabudovaným materiálům, protokoly, vzorkování, organizace kontrolních dnů, zázemí pro TDS, objednatele</t>
  </si>
  <si>
    <t>VRN9</t>
  </si>
  <si>
    <t>094103000</t>
  </si>
  <si>
    <t>Náklady na vyklizení objektu</t>
  </si>
  <si>
    <t>-44467529</t>
  </si>
  <si>
    <t>https://podminky.urs.cz/item/CS_URS_2026_01/094103000</t>
  </si>
  <si>
    <t>Poznámka k položce:_x000D_
demontáž, přemístění, montáž vnitního vybavení dle potřeb</t>
  </si>
  <si>
    <t>2.NP - 2. nadzemní podlaží</t>
  </si>
  <si>
    <t>-1563043322</t>
  </si>
  <si>
    <t>21 "2.NP, elektroinstalační krabice</t>
  </si>
  <si>
    <t>(10+20+20)*2 "2.NP, průrazy stěnou</t>
  </si>
  <si>
    <t>1622071710</t>
  </si>
  <si>
    <t>67,97 "m.č. 2.01</t>
  </si>
  <si>
    <t>53,83 "m.č. 2.02</t>
  </si>
  <si>
    <t>18,54 "m.č. 2.03</t>
  </si>
  <si>
    <t>52,2 "m.č. 2.04</t>
  </si>
  <si>
    <t>153,3+12,92+(2,2*3,6+2,4*4,6+1,9*3,6)/0,92 "m.č. 2.05</t>
  </si>
  <si>
    <t>34,37 "m.č. 2.06</t>
  </si>
  <si>
    <t>36,72 "m.č. 2.07</t>
  </si>
  <si>
    <t>72,23 "m.č. 2.08</t>
  </si>
  <si>
    <t>68,66 "m.č. 2.09</t>
  </si>
  <si>
    <t>61,89 "m.č. 2.10</t>
  </si>
  <si>
    <t>39,64 "m.č. 2.11</t>
  </si>
  <si>
    <t>57,08 "m.č. 2.12</t>
  </si>
  <si>
    <t>18,28 "m.č. 2.13</t>
  </si>
  <si>
    <t>28,99 "m.č. 2.14</t>
  </si>
  <si>
    <t>7,81+11,92+3,51+9,3 "m.č. 2.15</t>
  </si>
  <si>
    <t>837,203*0,2 'Přepočtené koeficientem množství</t>
  </si>
  <si>
    <t>-2082868709</t>
  </si>
  <si>
    <t>755164120</t>
  </si>
  <si>
    <t>-644205735</t>
  </si>
  <si>
    <t>850339318</t>
  </si>
  <si>
    <t>0,4*0,8*7 "2.NP, rozvaděče</t>
  </si>
  <si>
    <t>-1713737660</t>
  </si>
  <si>
    <t>0,6*0,9*0,2+0,6*1,2*0,25 "2.NP, rozvaděče</t>
  </si>
  <si>
    <t>-662076175</t>
  </si>
  <si>
    <t>0,4*7 "2.NP</t>
  </si>
  <si>
    <t>496461639</t>
  </si>
  <si>
    <t>2124751820</t>
  </si>
  <si>
    <t>491706727</t>
  </si>
  <si>
    <t>8,203*19 'Přepočtené koeficientem množství</t>
  </si>
  <si>
    <t>1519611372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</si>
  <si>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</si>
  <si>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</si>
  <si>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2079183305</t>
  </si>
  <si>
    <t>https://podminky.urs.cz/item/CS_URS_2026_01/998018002</t>
  </si>
  <si>
    <t>1788028723</t>
  </si>
  <si>
    <t>1 "2.NP, stoupačka</t>
  </si>
  <si>
    <t>998741122</t>
  </si>
  <si>
    <t>Přesun hmot pro silnoproud stanovený z hmotnosti přesunovaného materiálu vodorovná dopravní vzdálenost do 50 m ruční (bez užití mechanizace) v objektech výšky přes 6 do 12 m</t>
  </si>
  <si>
    <t>-1412947800</t>
  </si>
  <si>
    <t>https://podminky.urs.cz/item/CS_URS_2026_01/998741122</t>
  </si>
  <si>
    <t>1250016457</t>
  </si>
  <si>
    <t>v místě podlahové drážky</t>
  </si>
  <si>
    <t>54,61 "m.č. 2.04</t>
  </si>
  <si>
    <t>35,41 "m.č. 2.06</t>
  </si>
  <si>
    <t>37,96 "m.č. 2.07</t>
  </si>
  <si>
    <t>74 "m.č. 2.08</t>
  </si>
  <si>
    <t>29,53 "m.č. 2.14</t>
  </si>
  <si>
    <t>-944131217</t>
  </si>
  <si>
    <t>-198390973</t>
  </si>
  <si>
    <t>276633127</t>
  </si>
  <si>
    <t>-1896582685</t>
  </si>
  <si>
    <t>-803476826</t>
  </si>
  <si>
    <t>231,51*1,15 'Přepočtené koeficientem množství</t>
  </si>
  <si>
    <t>-1431867974</t>
  </si>
  <si>
    <t>31,19-0,8*2-1,4 "m.č. 2.04</t>
  </si>
  <si>
    <t>25,59-0,8-0,6-1,4 "m.č. 2.05</t>
  </si>
  <si>
    <t>26,59-0,6-0,8-1,4 "m.č. 2.07</t>
  </si>
  <si>
    <t>74-0,8-1,4 "m.č. 2.08</t>
  </si>
  <si>
    <t>23,27-1,1 "m.č. 2.14</t>
  </si>
  <si>
    <t>-899588163</t>
  </si>
  <si>
    <t>1846056022</t>
  </si>
  <si>
    <t>168,74*1,2 'Přepočtené koeficientem množství</t>
  </si>
  <si>
    <t>-1706613754</t>
  </si>
  <si>
    <t>-750622234</t>
  </si>
  <si>
    <t>574149651</t>
  </si>
  <si>
    <t>1,5*1,5 "m.č. 2.01</t>
  </si>
  <si>
    <t>1,5*1,5 "m.č. 2.02</t>
  </si>
  <si>
    <t>1,5*1,5 "m.č. 2.03</t>
  </si>
  <si>
    <t>3,4*0,6 "m.č. 2.06</t>
  </si>
  <si>
    <t>3,4*0,6 "m.č. 2.08</t>
  </si>
  <si>
    <t>1,5*1,5 "m.č. 2.09</t>
  </si>
  <si>
    <t>1,5*1,5 "m.č. 2.10</t>
  </si>
  <si>
    <t>2*0,6 "m.č. 2.11</t>
  </si>
  <si>
    <t>1,5*1,5 "m.č. 2.12</t>
  </si>
  <si>
    <t>-182927151</t>
  </si>
  <si>
    <t>925216208</t>
  </si>
  <si>
    <t>-717661993</t>
  </si>
  <si>
    <t>18,78*1,1 'Přepočtené koeficientem množství</t>
  </si>
  <si>
    <t>-543540447</t>
  </si>
  <si>
    <t>-2070484114</t>
  </si>
  <si>
    <t>1593014676</t>
  </si>
  <si>
    <t>1,5*2 "m.č. 2.01</t>
  </si>
  <si>
    <t>1,5*2 "m.č. 2.02</t>
  </si>
  <si>
    <t>1,5*2 "m.č. 2.03</t>
  </si>
  <si>
    <t>0,6 "m.č. 2.06</t>
  </si>
  <si>
    <t>0,6 "m.č. 2.08</t>
  </si>
  <si>
    <t>1,5*2 "m.č. 2.09</t>
  </si>
  <si>
    <t>1,5*2 "m.č. 2.10</t>
  </si>
  <si>
    <t>0,6 "m.č. 2.11</t>
  </si>
  <si>
    <t>1,5*2 "m.č. 2.12</t>
  </si>
  <si>
    <t>-1502524651</t>
  </si>
  <si>
    <t>19,8*1,2 'Přepočtené koeficientem množství</t>
  </si>
  <si>
    <t>998781122</t>
  </si>
  <si>
    <t>Přesun hmot pro obklady keramické stanovený z hmotnosti přesunovaného materiálu vodorovná dopravní vzdálenost do 50 m ruční (bez užití mechanizace) v objektech výšky přes 6 do 12 m</t>
  </si>
  <si>
    <t>624484078</t>
  </si>
  <si>
    <t>https://podminky.urs.cz/item/CS_URS_2026_01/998781122</t>
  </si>
  <si>
    <t>1041789967</t>
  </si>
  <si>
    <t>67,97+34,08*3,8 "m.č. 2.01</t>
  </si>
  <si>
    <t>53,83+29,36*3,8 "m.č. 2.02</t>
  </si>
  <si>
    <t>18,54+19,46*3,8 "m.č. 2.03</t>
  </si>
  <si>
    <t>52,2+28,11*3,8 "m.č. 2.04</t>
  </si>
  <si>
    <t>153,3+103,9*3,8 "m.č. 2.05</t>
  </si>
  <si>
    <t>34,37+23,9*3,8 "m.č. 2.06</t>
  </si>
  <si>
    <t>36,72+24,56*3,8 "m.č. 2.07</t>
  </si>
  <si>
    <t>72,23+34,52*3,8 "m.č. 2.08</t>
  </si>
  <si>
    <t>68,66+33,52*3,8 "m.č. 2.09</t>
  </si>
  <si>
    <t>61,89+31,62*3,8 "m.č. 2.10</t>
  </si>
  <si>
    <t>39,64+27,84*3,8 "m.č. 2.11</t>
  </si>
  <si>
    <t>57,08+30,3*3,8 "m.č. 2.12</t>
  </si>
  <si>
    <t>18,28+19,26*3,8 "m.č. 2.13</t>
  </si>
  <si>
    <t>28,99+22,4*3,8 "m.č. 2.14</t>
  </si>
  <si>
    <t>7,81+11,92+3,51+9,3+(17,63+26,67+9,69+18,22)*(3,8-2) "m.č. 2.15</t>
  </si>
  <si>
    <t>-516521993</t>
  </si>
  <si>
    <t>27,15*4,51+0,4*4*4,51*4+12,92+(2,2*3,6+2,4*4,6+1,9*3,6)/0,92 "m.č. 2.05</t>
  </si>
  <si>
    <t>-1497382766</t>
  </si>
  <si>
    <t>(1,2*5+2,4*5+1,4+1,97+1,5+1,5)*2 "m.č. 2.01</t>
  </si>
  <si>
    <t>(1,2*3+2,4*3+1,4+1,97+1,5+1,5)*2 "m.č. 2.02</t>
  </si>
  <si>
    <t>(1,2+2,4+0,8+1,97+0,9+1,97+1,5+1,5) "m.č. 2.03</t>
  </si>
  <si>
    <t>(1,2*3+2,4*3+1,4+1,97+0,8*2+1,97*2)*2 "m.č. 2.04</t>
  </si>
  <si>
    <t>(1,4*9+1,97*9+0,9*2+1,97*2+1,1+1,97+0,8*3+1,97*3+1,16*8+1,84*8+2,26+1,84)*2 "m.č. 2.05</t>
  </si>
  <si>
    <t>(1,2*2+2,4*2+0,8+1,97+0,6+1,97+1,4+1,97+3,4+0,6)*2 "m.č. 2.06</t>
  </si>
  <si>
    <t>(1,2*2+2,4*2+0,8+1,97+0,6+1,97+1,4+1,97)*2 "m.č. 2.07</t>
  </si>
  <si>
    <t>(1,2*4+2,4*4+1,4+1,97+0,8+1,97+3,4+0,6)*2 "m.č. 2.08</t>
  </si>
  <si>
    <t>(1,2*3+2,4*3+1,4+1,97+1,5+1,5)*2 "m.č. 2.09</t>
  </si>
  <si>
    <t>(1,27*3+2,435*3+1,4+1,97+0,8+1,97+1,5+1,5)*2 "m.č. 2.10</t>
  </si>
  <si>
    <t>(1,27*2+2,435*2+0,8*2+1,97*2+2+0,6)*2 "m.č. 2.11</t>
  </si>
  <si>
    <t>(1,27*3+2,435*3+0,8*2+1,97*2+1,4+1,97+1,5+1,5)*2 "m.č. 2.12</t>
  </si>
  <si>
    <t>(1,27+2,435+0,8+1,97)*2 "m.č. 2.13</t>
  </si>
  <si>
    <t>(1,05*2+2,18*2+1,1+1,97+1,5+0,6)*2 "m.č. 2.14</t>
  </si>
  <si>
    <t>(1,05*3+2,18*3+1,6+2,88)*2 "m.č. 2.15</t>
  </si>
  <si>
    <t>-909788525</t>
  </si>
  <si>
    <t>623,11*1,05 'Přepočtené koeficientem množství</t>
  </si>
  <si>
    <t>1714904560</t>
  </si>
  <si>
    <t>(1,2*2,4*5+1,4*1,97+1,5*1,5) "m.č. 2.01</t>
  </si>
  <si>
    <t>(1,2*2,4*3+1,4*1,97+1,5*1,5) "m.č. 2.02</t>
  </si>
  <si>
    <t>(1,2*2,4+0,8*1,97+0,9*1,97+1,5*1,5) "m.č. 2.03</t>
  </si>
  <si>
    <t>(1,2*2,4*3+1,4*1,97+0,8*1,97*2) "m.č. 2.04</t>
  </si>
  <si>
    <t>(1,4*1,97*9+0,9*1,97*2+1,1*1,97+0,8*1,97*3+1,16*1,84*8+2,26*1,84) "m.č. 2.05</t>
  </si>
  <si>
    <t>(1,2*2,4*2+0,8*1,97+0,6*1,97+1,4*1,97+3,4*0,6) "m.č. 2.06</t>
  </si>
  <si>
    <t>(1,2*2,4*2+0,8*1,97+0,6*1,97+1,4*1,97) "m.č. 2.07</t>
  </si>
  <si>
    <t>(1,2*2,4*4+1,4*1,97+0,8*1,97+3,4*0,6) "m.č. 2.08</t>
  </si>
  <si>
    <t>(1,2*2,4*3+1,4*1,97+1,5*1,5) "m.č. 2.09</t>
  </si>
  <si>
    <t>(1,27*2,435*3+1,4*1,97+0,8*1,97+1,5*1,5) "m.č. 2.10</t>
  </si>
  <si>
    <t>(1,27*2,435*2+0,8*1,97*2+2*0,6) "m.č. 2.11</t>
  </si>
  <si>
    <t>(1,27*2,435*3+0,8*1,97*2+1,4*1,97+1,5*1,5) "m.č. 2.12</t>
  </si>
  <si>
    <t>(1,27*2,435+0,8*1,97) "m.č. 2.13</t>
  </si>
  <si>
    <t>(1,05*2,18*2+1,1*1,97+1,5*0,6) "m.č. 2.14</t>
  </si>
  <si>
    <t>(1,05*2,18*3+1,6*2,88+0,8*1,97*3) "m.č. 2.15</t>
  </si>
  <si>
    <t>520740098</t>
  </si>
  <si>
    <t>241,067*1,2 'Přepočtené koeficientem množství</t>
  </si>
  <si>
    <t>-668554051</t>
  </si>
  <si>
    <t>-409450645</t>
  </si>
  <si>
    <t>-691368734</t>
  </si>
  <si>
    <t>-435,93 "odpočet soklové části</t>
  </si>
  <si>
    <t>-640023681</t>
  </si>
  <si>
    <t>-50,325 "odpočet soklové části</t>
  </si>
  <si>
    <t>898020218</t>
  </si>
  <si>
    <t>(2249,042+141,949)*0,3+(435,93+50,325) "2.NP</t>
  </si>
  <si>
    <t>-1231897243</t>
  </si>
  <si>
    <t>34,08*1,5 "m.č. 2.01</t>
  </si>
  <si>
    <t>29,36*1,5 "m.č. 2.02</t>
  </si>
  <si>
    <t>103,9*1,5 "m.č. 2.05</t>
  </si>
  <si>
    <t>33,52*1,5 "m.č. 2.09</t>
  </si>
  <si>
    <t>31,62*1,5 "m.č. 2.10</t>
  </si>
  <si>
    <t>27,84*1,5 "m.č. 2.11</t>
  </si>
  <si>
    <t>30,3*1,5 "m.č. 2.12</t>
  </si>
  <si>
    <t>631490188</t>
  </si>
  <si>
    <t>27,15*1,5+0,4*4*1,5*4 "m.č. 2.05</t>
  </si>
  <si>
    <t>-1959824804</t>
  </si>
  <si>
    <t>245 "2.NP</t>
  </si>
  <si>
    <t>63911647</t>
  </si>
  <si>
    <t>450 "2.NP</t>
  </si>
  <si>
    <t>649278172</t>
  </si>
  <si>
    <t>220 "2.NP</t>
  </si>
  <si>
    <t>-1941148693</t>
  </si>
  <si>
    <t>100 "2.NP</t>
  </si>
  <si>
    <t>-195754087</t>
  </si>
  <si>
    <t>62 "2.NP</t>
  </si>
  <si>
    <t>-2012965345</t>
  </si>
  <si>
    <t>65 "2.NP</t>
  </si>
  <si>
    <t>1073118847</t>
  </si>
  <si>
    <t>20 "2.NP</t>
  </si>
  <si>
    <t>-798692559</t>
  </si>
  <si>
    <t>10 "2.NP</t>
  </si>
  <si>
    <t>-1968643855</t>
  </si>
  <si>
    <t>-245825879</t>
  </si>
  <si>
    <t>-265819411</t>
  </si>
  <si>
    <t>978687709</t>
  </si>
  <si>
    <t>21 "2.NP</t>
  </si>
  <si>
    <t>1218507673</t>
  </si>
  <si>
    <t>-2005368191</t>
  </si>
  <si>
    <t>1463677307</t>
  </si>
  <si>
    <t>-1951421053</t>
  </si>
  <si>
    <t>-1264710518</t>
  </si>
  <si>
    <t>-399594699</t>
  </si>
  <si>
    <t>-2013307115</t>
  </si>
  <si>
    <t>1106635658</t>
  </si>
  <si>
    <t>1767036652</t>
  </si>
  <si>
    <t>5,808*19 'Přepočtené koeficientem množství</t>
  </si>
  <si>
    <t>1121387213</t>
  </si>
  <si>
    <t>-204699667</t>
  </si>
  <si>
    <t>-799265444</t>
  </si>
  <si>
    <t>574493309</t>
  </si>
  <si>
    <t>-1938108936</t>
  </si>
  <si>
    <t>236108419</t>
  </si>
  <si>
    <t>640967395</t>
  </si>
  <si>
    <t>363679716</t>
  </si>
  <si>
    <t>-2125004161</t>
  </si>
  <si>
    <t>1601434248</t>
  </si>
  <si>
    <t>-608384795</t>
  </si>
  <si>
    <t>1401719184</t>
  </si>
  <si>
    <t>-2072292398</t>
  </si>
  <si>
    <t>-1253396929</t>
  </si>
  <si>
    <t>-1170849736</t>
  </si>
  <si>
    <t>1263243823</t>
  </si>
  <si>
    <t>1145041457</t>
  </si>
  <si>
    <t>187691201</t>
  </si>
  <si>
    <t>1875406226</t>
  </si>
  <si>
    <t>1826094548</t>
  </si>
  <si>
    <t>1591398872</t>
  </si>
  <si>
    <t>210110046</t>
  </si>
  <si>
    <t>Spínač zapuštěný křížový</t>
  </si>
  <si>
    <t>1521960639</t>
  </si>
  <si>
    <t>210110075.1</t>
  </si>
  <si>
    <t>Spínač - tlačítkový 1/0</t>
  </si>
  <si>
    <t>-2106057852</t>
  </si>
  <si>
    <t>-387896539</t>
  </si>
  <si>
    <t>210120102.1</t>
  </si>
  <si>
    <t>Zásuvka domov, dvojitá polozap 2P+Z 2xzapoj</t>
  </si>
  <si>
    <t>2054175327</t>
  </si>
  <si>
    <t>-85771485</t>
  </si>
  <si>
    <t>2055763989</t>
  </si>
  <si>
    <t>210201005.1</t>
  </si>
  <si>
    <t>-1135670049</t>
  </si>
  <si>
    <t>210201006.1</t>
  </si>
  <si>
    <t>1035736705</t>
  </si>
  <si>
    <t>210201007.1</t>
  </si>
  <si>
    <t>-156622616</t>
  </si>
  <si>
    <t>210201008.1</t>
  </si>
  <si>
    <t>-1517657033</t>
  </si>
  <si>
    <t>-1312730555</t>
  </si>
  <si>
    <t>107276425</t>
  </si>
  <si>
    <t>210220350.1</t>
  </si>
  <si>
    <t>1269342476</t>
  </si>
  <si>
    <t>25201208</t>
  </si>
  <si>
    <t>705375338</t>
  </si>
  <si>
    <t>-555037059</t>
  </si>
  <si>
    <t>210800109.1</t>
  </si>
  <si>
    <t>Kabel CYKY 750V 4x1,5 ulož pod omít</t>
  </si>
  <si>
    <t>-908235482</t>
  </si>
  <si>
    <t>-1627145010</t>
  </si>
  <si>
    <t>-815088994</t>
  </si>
  <si>
    <t>1168937678</t>
  </si>
  <si>
    <t>885474182</t>
  </si>
  <si>
    <t>-1549766336</t>
  </si>
  <si>
    <t>210810100.1</t>
  </si>
  <si>
    <t>-1110477405</t>
  </si>
  <si>
    <t>-2128614911</t>
  </si>
  <si>
    <t>-406389621</t>
  </si>
  <si>
    <t>266480233</t>
  </si>
  <si>
    <t>1525507530</t>
  </si>
  <si>
    <t>829036190</t>
  </si>
  <si>
    <t>341110601</t>
  </si>
  <si>
    <t>kabel silový s Cu jádrem CYKY 4Dx1,5mm2</t>
  </si>
  <si>
    <t>430683771</t>
  </si>
  <si>
    <t>-1777004457</t>
  </si>
  <si>
    <t>-360351818</t>
  </si>
  <si>
    <t>733197031</t>
  </si>
  <si>
    <t>1513390497</t>
  </si>
  <si>
    <t>-210155931</t>
  </si>
  <si>
    <t>-774532514</t>
  </si>
  <si>
    <t>345356229</t>
  </si>
  <si>
    <t>spínač č.1 10A TANGO -bílá, IP20, komplet</t>
  </si>
  <si>
    <t>1159384956</t>
  </si>
  <si>
    <t>-18163145</t>
  </si>
  <si>
    <t>-1803478390</t>
  </si>
  <si>
    <t>345357630</t>
  </si>
  <si>
    <t>přepínač křížový 10A TANGO - bílá,komplet</t>
  </si>
  <si>
    <t>984585293</t>
  </si>
  <si>
    <t>345514100</t>
  </si>
  <si>
    <t>dvojzásuvka 16A/230V-bílá, IP20, pod om.komplet</t>
  </si>
  <si>
    <t>-183924931</t>
  </si>
  <si>
    <t>345711240.1</t>
  </si>
  <si>
    <t>1960654142</t>
  </si>
  <si>
    <t>-1104072375</t>
  </si>
  <si>
    <t>345715180.1</t>
  </si>
  <si>
    <t>936089063</t>
  </si>
  <si>
    <t>345715210.2</t>
  </si>
  <si>
    <t>-1006404343</t>
  </si>
  <si>
    <t>345715630.1</t>
  </si>
  <si>
    <t>506991440</t>
  </si>
  <si>
    <t>-1438752029</t>
  </si>
  <si>
    <t>-445360862</t>
  </si>
  <si>
    <t>Krabice plastová f.HENSEL D 9125/CR</t>
  </si>
  <si>
    <t>542578924</t>
  </si>
  <si>
    <t>354418950.1</t>
  </si>
  <si>
    <t>154423680</t>
  </si>
  <si>
    <t>Nouz. svítidlo LED 11W s vlast. zdojem 1h,IP20</t>
  </si>
  <si>
    <t>1719600119</t>
  </si>
  <si>
    <t>-179865268</t>
  </si>
  <si>
    <t>1925594587</t>
  </si>
  <si>
    <t>-1019589523</t>
  </si>
  <si>
    <t>354450005.1</t>
  </si>
  <si>
    <t>nouzový modul do stáv.zářivkových svítidel, 1h</t>
  </si>
  <si>
    <t>-1002612869</t>
  </si>
  <si>
    <t>-132534225</t>
  </si>
  <si>
    <t>-833958449</t>
  </si>
  <si>
    <t>-118760055</t>
  </si>
  <si>
    <t>-1629764457</t>
  </si>
  <si>
    <t>210900114</t>
  </si>
  <si>
    <t>Rozvaděč RM 2 - 2 .NP</t>
  </si>
  <si>
    <t>-624935695</t>
  </si>
  <si>
    <t>210900115</t>
  </si>
  <si>
    <t>Rozvaděč RM 2.1 - 2.NP</t>
  </si>
  <si>
    <t>440023706</t>
  </si>
  <si>
    <t>210900116</t>
  </si>
  <si>
    <t>Rozvaděč R2.09 - učebna 2.09</t>
  </si>
  <si>
    <t>888237270</t>
  </si>
  <si>
    <t>210900117</t>
  </si>
  <si>
    <t>Rozvaděč R2.10 - učebna 2.10</t>
  </si>
  <si>
    <t>276213900</t>
  </si>
  <si>
    <t>210900118</t>
  </si>
  <si>
    <t>Rozvaděč R2.11 - učebna 2.11</t>
  </si>
  <si>
    <t>-2026786895</t>
  </si>
  <si>
    <t>210900119</t>
  </si>
  <si>
    <t>Rozvaděč R2.12 - učebna 2.12</t>
  </si>
  <si>
    <t>1134004798</t>
  </si>
  <si>
    <t>210900120</t>
  </si>
  <si>
    <t>-946718141</t>
  </si>
  <si>
    <t>210999001.1</t>
  </si>
  <si>
    <t>Výchozí revize 2.NP vč.napsání reviz.zprávy</t>
  </si>
  <si>
    <t>-1574382423</t>
  </si>
  <si>
    <t>-623170976</t>
  </si>
  <si>
    <t>210999003.1</t>
  </si>
  <si>
    <t>2093975307</t>
  </si>
  <si>
    <t>832594970</t>
  </si>
  <si>
    <t>-1268653436</t>
  </si>
  <si>
    <t>-660556016</t>
  </si>
  <si>
    <t>-1460001696</t>
  </si>
  <si>
    <t>-858492183</t>
  </si>
  <si>
    <t>1545441220</t>
  </si>
  <si>
    <t>-883743335</t>
  </si>
  <si>
    <t>216905628</t>
  </si>
  <si>
    <t>1479154023</t>
  </si>
  <si>
    <t>210999016.1</t>
  </si>
  <si>
    <t>Vypnutí a opětovné zapnutí vedení vč.zajištění</t>
  </si>
  <si>
    <t>1067597864</t>
  </si>
  <si>
    <t>210999017.1</t>
  </si>
  <si>
    <t>1253082124</t>
  </si>
  <si>
    <t>-132337454</t>
  </si>
  <si>
    <t>210999019.1</t>
  </si>
  <si>
    <t>-155379790</t>
  </si>
  <si>
    <t>-1886473256</t>
  </si>
  <si>
    <t>561394328</t>
  </si>
  <si>
    <t>210999023.1</t>
  </si>
  <si>
    <t>-117887379</t>
  </si>
  <si>
    <t>1826443713</t>
  </si>
  <si>
    <t>-606530251</t>
  </si>
  <si>
    <t>-135607253</t>
  </si>
  <si>
    <t>341110367</t>
  </si>
  <si>
    <t>-1279862337</t>
  </si>
  <si>
    <t>341110368</t>
  </si>
  <si>
    <t>podružné hodiny kulaté,bílé,analogové</t>
  </si>
  <si>
    <t>379951928</t>
  </si>
  <si>
    <t>-388905388</t>
  </si>
  <si>
    <t>1747485133</t>
  </si>
  <si>
    <t>1646118343</t>
  </si>
  <si>
    <t>-2118412149</t>
  </si>
  <si>
    <t>210800114</t>
  </si>
  <si>
    <t>Montáž podružných hodin</t>
  </si>
  <si>
    <t>255777439</t>
  </si>
  <si>
    <t>-70292623</t>
  </si>
  <si>
    <t>1060823386</t>
  </si>
  <si>
    <t>210800113.1</t>
  </si>
  <si>
    <t>-439997880</t>
  </si>
  <si>
    <t>-1948560838</t>
  </si>
  <si>
    <t>341111031</t>
  </si>
  <si>
    <t>rozhlas.ústředna nap.230V, výstup 100V AM/FM, VÝKON 250W</t>
  </si>
  <si>
    <t>1661191775</t>
  </si>
  <si>
    <t>1875354380</t>
  </si>
  <si>
    <t>358915278</t>
  </si>
  <si>
    <t>-119963010</t>
  </si>
  <si>
    <t>-114185509</t>
  </si>
  <si>
    <t>210010326.1</t>
  </si>
  <si>
    <t>-94608212</t>
  </si>
  <si>
    <t>-71710859</t>
  </si>
  <si>
    <t>210010328</t>
  </si>
  <si>
    <t>-766280259</t>
  </si>
  <si>
    <t>210010325.1</t>
  </si>
  <si>
    <t>1041948169</t>
  </si>
  <si>
    <t>190914304</t>
  </si>
  <si>
    <t>-1376570982</t>
  </si>
  <si>
    <t>-1263038518</t>
  </si>
  <si>
    <t>3.NP - 3. nadzemní podlaží</t>
  </si>
  <si>
    <t>1731972067</t>
  </si>
  <si>
    <t>18 "3.NP, elektroinstalační krabice</t>
  </si>
  <si>
    <t>(10+20+20)*2 "3.NP, průrazy stěnou</t>
  </si>
  <si>
    <t>-1809123547</t>
  </si>
  <si>
    <t>67,97 "m.č. 3.01</t>
  </si>
  <si>
    <t>53,83 "m.č. 3.02</t>
  </si>
  <si>
    <t>18,54 "m.č. 3.03</t>
  </si>
  <si>
    <t>52,2 "m.č. 3.04</t>
  </si>
  <si>
    <t>153,3+50,56+6,34 "m.č. 3.05</t>
  </si>
  <si>
    <t>58,11 "m.č. 3.06</t>
  </si>
  <si>
    <t>14,62 "m.č. 3.07</t>
  </si>
  <si>
    <t>73,65 "m.č. 3.08</t>
  </si>
  <si>
    <t>68,66 "m.č. 3.09</t>
  </si>
  <si>
    <t>21,18 "m.č. 3.10</t>
  </si>
  <si>
    <t>80,35 "m.č. 3.11</t>
  </si>
  <si>
    <t>76,21 "m.č. 3.12</t>
  </si>
  <si>
    <t>20,11 "m.č. 3.13</t>
  </si>
  <si>
    <t>7,81+11,92+3,51+9,3 "m.č. 3.14</t>
  </si>
  <si>
    <t>848,17*0,2 'Přepočtené koeficientem množství</t>
  </si>
  <si>
    <t>1451749399</t>
  </si>
  <si>
    <t>1800104744</t>
  </si>
  <si>
    <t>-1502770760</t>
  </si>
  <si>
    <t>1137390696</t>
  </si>
  <si>
    <t>0,4*0,8*6 "3.NP, rozvaděče</t>
  </si>
  <si>
    <t>1522071732</t>
  </si>
  <si>
    <t>0,6*0,9*0,2+0,6*1,2*0,25 "3.NP, rozvaděče</t>
  </si>
  <si>
    <t>1863404707</t>
  </si>
  <si>
    <t>532444911</t>
  </si>
  <si>
    <t>676978853</t>
  </si>
  <si>
    <t>7,321*19 'Přepočtené koeficientem množství</t>
  </si>
  <si>
    <t>-1474441598</t>
  </si>
  <si>
    <t>998018003</t>
  </si>
  <si>
    <t>Přesun hmot pro budovy občanské výstavby, bydlení, výrobu a služby ruční (bez užití mechanizace) vodorovná dopravní vzdálenost do 100 m pro budovy s jakoukoliv nosnou konstrukcí výšky přes 12 do 24 m</t>
  </si>
  <si>
    <t>1952244320</t>
  </si>
  <si>
    <t>https://podminky.urs.cz/item/CS_URS_2026_01/998018003</t>
  </si>
  <si>
    <t>-1960469263</t>
  </si>
  <si>
    <t>998741123</t>
  </si>
  <si>
    <t>Přesun hmot pro silnoproud stanovený z hmotnosti přesunovaného materiálu vodorovná dopravní vzdálenost do 50 m ruční (bez užití mechanizace) v objektech výšky přes 12 do 24 m</t>
  </si>
  <si>
    <t>472829426</t>
  </si>
  <si>
    <t>https://podminky.urs.cz/item/CS_URS_2026_01/998741123</t>
  </si>
  <si>
    <t>-2130796384</t>
  </si>
  <si>
    <t>1,5*1,5 "m.č. 3.01</t>
  </si>
  <si>
    <t>1,5*1,5 "m.č. 3.02</t>
  </si>
  <si>
    <t>1,5*1,5 "m.č. 3.04</t>
  </si>
  <si>
    <t>1,5*1,5 "m.č. 3.06</t>
  </si>
  <si>
    <t>1,5*1,5 "m.č. 3.08</t>
  </si>
  <si>
    <t>1,5*1,5 "m.č. 3.09</t>
  </si>
  <si>
    <t>1,5*1,5 "m.č. 3.11</t>
  </si>
  <si>
    <t>-1649126985</t>
  </si>
  <si>
    <t>-758259480</t>
  </si>
  <si>
    <t>1819709206</t>
  </si>
  <si>
    <t>15,75*1,1 'Přepočtené koeficientem množství</t>
  </si>
  <si>
    <t>1537439906</t>
  </si>
  <si>
    <t>-1843520312</t>
  </si>
  <si>
    <t>625768898</t>
  </si>
  <si>
    <t>1,5*3 "m.č. 3.01</t>
  </si>
  <si>
    <t>1,5*3 "m.č. 3.02</t>
  </si>
  <si>
    <t>1,5*3 "m.č. 3.04</t>
  </si>
  <si>
    <t>1,5*3 "m.č. 3.06</t>
  </si>
  <si>
    <t>1,5*2 "m.č. 3.08</t>
  </si>
  <si>
    <t>1,5*2 "m.č. 3.09</t>
  </si>
  <si>
    <t>1,5*2 "m.č. 3.11</t>
  </si>
  <si>
    <t>-1610337941</t>
  </si>
  <si>
    <t>27*1,2 'Přepočtené koeficientem množství</t>
  </si>
  <si>
    <t>998781123</t>
  </si>
  <si>
    <t>Přesun hmot pro obklady keramické stanovený z hmotnosti přesunovaného materiálu vodorovná dopravní vzdálenost do 50 m ruční (bez užití mechanizace) v objektech výšky přes 12 do 24 m</t>
  </si>
  <si>
    <t>1939141987</t>
  </si>
  <si>
    <t>https://podminky.urs.cz/item/CS_URS_2026_01/998781123</t>
  </si>
  <si>
    <t>-1489695206</t>
  </si>
  <si>
    <t>67,97+34,08*3,95 "m.č. 3.01</t>
  </si>
  <si>
    <t>53,83+29,36*3,95 "m.č. 3.02</t>
  </si>
  <si>
    <t>18,54+19,46*3,95 "m.č. 3.03</t>
  </si>
  <si>
    <t>52,2+28,11*3,95 "m.č. 3.04</t>
  </si>
  <si>
    <t>153,3+103,9*3,95 "m.č. 3.05</t>
  </si>
  <si>
    <t>58,11+30,56*3,95 "m.č. 3.06</t>
  </si>
  <si>
    <t>14,62+18,36*3,95 "m.č. 3.07</t>
  </si>
  <si>
    <t>73,65+34,92*3,95 "m.č. 3.08</t>
  </si>
  <si>
    <t>68,66+33,52*3,95 "m.č. 3.09</t>
  </si>
  <si>
    <t>21,18+20,2*3,95 "m.č. 3.10</t>
  </si>
  <si>
    <t>80,35+39,26*3,95 "m.č. 3.11</t>
  </si>
  <si>
    <t>76,21+35,74*3,95 "m.č. 3.12</t>
  </si>
  <si>
    <t>20,11+22,4*3,95 "m.č. 3.13</t>
  </si>
  <si>
    <t>7,81+11,92+3,51+9,3+(17,63+26,67+9,69+18,22)*(3,95-2) "m.č. 3.14</t>
  </si>
  <si>
    <t>784121009</t>
  </si>
  <si>
    <t>Oškrabání malby na schodišti o výšce podlaží přes 3,80 do 5,00 m</t>
  </si>
  <si>
    <t>-1773269660</t>
  </si>
  <si>
    <t>https://podminky.urs.cz/item/CS_URS_2026_01/784121009</t>
  </si>
  <si>
    <t>(27,56*3,95+50,56)+(11,9*3,95) "m.č. 3.05</t>
  </si>
  <si>
    <t>784171003</t>
  </si>
  <si>
    <t>Olepování vnitřních ploch (materiál ve specifikaci) včetně pozdějšího odlepení páskou nebo fólií v místnostech výšky přes 3,80 do 5,00 m</t>
  </si>
  <si>
    <t>983934306</t>
  </si>
  <si>
    <t>https://podminky.urs.cz/item/CS_URS_2026_01/784171003</t>
  </si>
  <si>
    <t>(1,2*5+2,4*5+1,4+1,97+1,5+1,5)*2 "m.č. 3.01</t>
  </si>
  <si>
    <t>(1,2*3+2,4*3+1,4+1,97+1,5+1,5)*2 "m.č. 3.02</t>
  </si>
  <si>
    <t>(1,2+2,4+0,8+1,97+0,9+1,97+1,5+1,5)*2 "m.č. 3.03</t>
  </si>
  <si>
    <t>(1,2*3+2,4*3+1,4+1,97+1,5+1,5)*2 "m.č. 3.04</t>
  </si>
  <si>
    <t>(1,4*9+1,97*9+0,9*3+1,97*3+1,1*2+1,97*2+0,8*3+1,97*3+1,16*10+1,75*10+2,26+1,75)*2 "m.č. 3.05</t>
  </si>
  <si>
    <t>(1,2*3+2,4*3+1,4+1,97+1,5+1,5)*2 "m.č. 3.06</t>
  </si>
  <si>
    <t>(1,2+2,4+0,9+1,97)*2 "m.č. 3.07</t>
  </si>
  <si>
    <t>(1,2*4+2,4*4+1,4+1,97+1,5+1,5)*2 "m.č. 3.08</t>
  </si>
  <si>
    <t>(1,2*3+2,4*3+1,4+1,97+1,5+1,5)*2 "m.č. 3.09</t>
  </si>
  <si>
    <t>(1,27+2,435+1,4+1,97)*2 "m.č. 3.10</t>
  </si>
  <si>
    <t>(1,27*4+2,435*4+1,4+1,97+1,5+1,5)*2 "m.č. 3.11</t>
  </si>
  <si>
    <t>(1,27*4+2,435*4+1,4+1,97+1,5+1,5)*2 "m.č. 3.12</t>
  </si>
  <si>
    <t>(1,05*2+2,18*2+1,1+1,97)*2 "m.č. 3.13</t>
  </si>
  <si>
    <t>(1,05*3+2,18*3+1,6+2,53+0,8*3+1,97*3)*2 "m.č. 3.14</t>
  </si>
  <si>
    <t>1749031668</t>
  </si>
  <si>
    <t>600,29*1,05 'Přepočtené koeficientem množství</t>
  </si>
  <si>
    <t>784171101</t>
  </si>
  <si>
    <t>Zakrytí nemalovaných ploch (materiál ve specifikaci) včetně pozdějšího odkrytí podlah</t>
  </si>
  <si>
    <t>-328346031</t>
  </si>
  <si>
    <t>https://podminky.urs.cz/item/CS_URS_2026_01/784171101</t>
  </si>
  <si>
    <t>6936000R</t>
  </si>
  <si>
    <t>papír zakrývací vlnitý</t>
  </si>
  <si>
    <t>-610625396</t>
  </si>
  <si>
    <t>848,17*1,2 'Přepočtené koeficientem množství</t>
  </si>
  <si>
    <t>784171113</t>
  </si>
  <si>
    <t>Zakrytí nemalovaných ploch (materiál ve specifikaci) včetně pozdějšího odkrytí svislých ploch např. stěn, oken, dveří v místnostech výšky přes 3,80 do 5,00</t>
  </si>
  <si>
    <t>-1213696817</t>
  </si>
  <si>
    <t>https://podminky.urs.cz/item/CS_URS_2026_01/784171113</t>
  </si>
  <si>
    <t>(1,2*2,4*5+1,4*1,97+1,5*1,5) "m.č. 3.01</t>
  </si>
  <si>
    <t>(1,2*2,4*3+1,4*1,97+1,5*1,5) "m.č. 3.02</t>
  </si>
  <si>
    <t>(1,2*2,4+0,8*1,97+0,9*1,97+1,5*1,5) "m.č. 3.03</t>
  </si>
  <si>
    <t>(1,2*2,4*3+1,4*1,97+1,5*1,5) "m.č. 3.04</t>
  </si>
  <si>
    <t>(1,4*1,97*9+0,9*1,97*3+1,1*1,97*2+0,8*1,97*3+1,16*1,75*10+2,26*1,75) "m.č. 3.05</t>
  </si>
  <si>
    <t>(1,2*2,4*3+1,4*1,97+1,5*1,5) "m.č. 3.06</t>
  </si>
  <si>
    <t>(1,2*2,4+0,9*1,97) "m.č. 3.07</t>
  </si>
  <si>
    <t>(1,2*2,4*4+1,4*1,97+1,5*1,5) "m.č. 3.08</t>
  </si>
  <si>
    <t>(1,2*2,4*3+1,4*1,97+1,5*1,5) "m.č. 3.09</t>
  </si>
  <si>
    <t>(1,27*2,435+1,4*1,97) "m.č. 3.10</t>
  </si>
  <si>
    <t>(1,27*2,435*4+1,4*1,97+1,5*1,5) "m.č. 3.11</t>
  </si>
  <si>
    <t>(1,27*2,435*4+1,4*1,97+1,5*1,5) "m.č. 3.12</t>
  </si>
  <si>
    <t>(1,05*2,18*2+1,1*1,97) "m.č. 3.13</t>
  </si>
  <si>
    <t>(1,05*2,18*3+1,6*2,53+0,8*1,97*3) "m.č. 3.14</t>
  </si>
  <si>
    <t>-87941000</t>
  </si>
  <si>
    <t>230,112*1,2 'Přepočtené koeficientem množství</t>
  </si>
  <si>
    <t>784181103</t>
  </si>
  <si>
    <t>Penetrace podkladu jednonásobná základní akrylátová bezbarvá v místnostech výšky přes 3,80 do 5,00 m</t>
  </si>
  <si>
    <t>-1369051201</t>
  </si>
  <si>
    <t>https://podminky.urs.cz/item/CS_URS_2026_01/784181103</t>
  </si>
  <si>
    <t>784181109</t>
  </si>
  <si>
    <t>Penetrace podkladu jednonásobná základní akrylátová bezbarvá na schodišti o výšce podlaží přes 3,80 do 5,00 m</t>
  </si>
  <si>
    <t>-307141365</t>
  </si>
  <si>
    <t>https://podminky.urs.cz/item/CS_URS_2026_01/784181109</t>
  </si>
  <si>
    <t>-947852077</t>
  </si>
  <si>
    <t>-554,175 "odpočet soklové části</t>
  </si>
  <si>
    <t>784221109</t>
  </si>
  <si>
    <t>Malby z malířských směsí otěruvzdorných za sucha dvojnásobné, bílé za sucha otěruvzdorné dobře na schodišti o výšce podlaží přes 3,80 do 5,00 m</t>
  </si>
  <si>
    <t>-1551330640</t>
  </si>
  <si>
    <t>https://podminky.urs.cz/item/CS_URS_2026_01/784221109</t>
  </si>
  <si>
    <t>256290760</t>
  </si>
  <si>
    <t>(2154,892+206,427)*0,3+554,175 "3.NP</t>
  </si>
  <si>
    <t>-2001629086</t>
  </si>
  <si>
    <t>34,08*1,5 "m.č. 3.01</t>
  </si>
  <si>
    <t>29,36*1,5 "m.č. 3.02</t>
  </si>
  <si>
    <t>28,11*1,5 "m.č. 3.04</t>
  </si>
  <si>
    <t>103,9*1,5 "m.č. 3.05</t>
  </si>
  <si>
    <t>30,56*1,5 "m.č. 3.06</t>
  </si>
  <si>
    <t>34,92*1,5 "m.č. 3.08</t>
  </si>
  <si>
    <t>33,52*1,5 "m.č. 3.09</t>
  </si>
  <si>
    <t>39,26*1,5 "m.č. 3.11</t>
  </si>
  <si>
    <t>35,74*1,5 "m.č. 3.12</t>
  </si>
  <si>
    <t>1005680196</t>
  </si>
  <si>
    <t>230 "3.NP</t>
  </si>
  <si>
    <t>-631776711</t>
  </si>
  <si>
    <t>400 "3.NP</t>
  </si>
  <si>
    <t>-1906910163</t>
  </si>
  <si>
    <t>200 "3.NP</t>
  </si>
  <si>
    <t>952472208</t>
  </si>
  <si>
    <t>80 "3.NP</t>
  </si>
  <si>
    <t>-1129498181</t>
  </si>
  <si>
    <t>62 "3.NP</t>
  </si>
  <si>
    <t>-538115975</t>
  </si>
  <si>
    <t>65 "3.NP</t>
  </si>
  <si>
    <t>-1943478444</t>
  </si>
  <si>
    <t>10 "3.NP</t>
  </si>
  <si>
    <t>-1092070902</t>
  </si>
  <si>
    <t>20 "3.NP</t>
  </si>
  <si>
    <t>1735251262</t>
  </si>
  <si>
    <t>-478070004</t>
  </si>
  <si>
    <t>1 "3.NP, stoupačka</t>
  </si>
  <si>
    <t>-1045580694</t>
  </si>
  <si>
    <t>18 "3.NP</t>
  </si>
  <si>
    <t>-2027365299</t>
  </si>
  <si>
    <t>1179424555</t>
  </si>
  <si>
    <t>429246153</t>
  </si>
  <si>
    <t>200 "2.NP</t>
  </si>
  <si>
    <t>-154166336</t>
  </si>
  <si>
    <t>80 "2.NP</t>
  </si>
  <si>
    <t>-258883838</t>
  </si>
  <si>
    <t>-1729252751</t>
  </si>
  <si>
    <t>1488357739</t>
  </si>
  <si>
    <t>308627467</t>
  </si>
  <si>
    <t>5,136*19 'Přepočtené koeficientem množství</t>
  </si>
  <si>
    <t>-1070722144</t>
  </si>
  <si>
    <t>-1216596421</t>
  </si>
  <si>
    <t>-186675616</t>
  </si>
  <si>
    <t>-972031544</t>
  </si>
  <si>
    <t>21001003</t>
  </si>
  <si>
    <t>-1090002439</t>
  </si>
  <si>
    <t>210010003.1</t>
  </si>
  <si>
    <t>377312343</t>
  </si>
  <si>
    <t>-2113868099</t>
  </si>
  <si>
    <t>-361413140</t>
  </si>
  <si>
    <t>-186908040</t>
  </si>
  <si>
    <t>1848041727</t>
  </si>
  <si>
    <t>210010323.1</t>
  </si>
  <si>
    <t>Krabice odboč K0125</t>
  </si>
  <si>
    <t>-1964273996</t>
  </si>
  <si>
    <t>1400857841</t>
  </si>
  <si>
    <t>581537405</t>
  </si>
  <si>
    <t>-571735891</t>
  </si>
  <si>
    <t>210100001.1</t>
  </si>
  <si>
    <t>Ukonč vodičů-rozvaděč,zap 2,5</t>
  </si>
  <si>
    <t>1928052735</t>
  </si>
  <si>
    <t>210100002.1</t>
  </si>
  <si>
    <t>Ukonč vodičů-rozvaděč,zap 6</t>
  </si>
  <si>
    <t>-389147969</t>
  </si>
  <si>
    <t>210100003.1</t>
  </si>
  <si>
    <t>Ukonč vodičů-rozvaděč,zap 16</t>
  </si>
  <si>
    <t>-5583265</t>
  </si>
  <si>
    <t>-1601327132</t>
  </si>
  <si>
    <t>819610371</t>
  </si>
  <si>
    <t>691225460</t>
  </si>
  <si>
    <t>-113387180</t>
  </si>
  <si>
    <t>531802267</t>
  </si>
  <si>
    <t>-721320255</t>
  </si>
  <si>
    <t>-910137958</t>
  </si>
  <si>
    <t>474571732</t>
  </si>
  <si>
    <t>-1082487273</t>
  </si>
  <si>
    <t>-1877336887</t>
  </si>
  <si>
    <t>-734069746</t>
  </si>
  <si>
    <t>-1739749365</t>
  </si>
  <si>
    <t>-1227847780</t>
  </si>
  <si>
    <t>-129288432</t>
  </si>
  <si>
    <t>1688675978</t>
  </si>
  <si>
    <t>925745304</t>
  </si>
  <si>
    <t>-251627747</t>
  </si>
  <si>
    <t>-1648184737</t>
  </si>
  <si>
    <t>-2020634098</t>
  </si>
  <si>
    <t>1762346033</t>
  </si>
  <si>
    <t>-1318941113</t>
  </si>
  <si>
    <t>-1889754859</t>
  </si>
  <si>
    <t>-273455828</t>
  </si>
  <si>
    <t>472996440</t>
  </si>
  <si>
    <t>210810100.2</t>
  </si>
  <si>
    <t>Montáž nouzového modulu do stávajícího.svítidla</t>
  </si>
  <si>
    <t>-178337156</t>
  </si>
  <si>
    <t>1074874474</t>
  </si>
  <si>
    <t>-771803407</t>
  </si>
  <si>
    <t>991560817</t>
  </si>
  <si>
    <t>621385316</t>
  </si>
  <si>
    <t>-1214489895</t>
  </si>
  <si>
    <t>1474143561</t>
  </si>
  <si>
    <t>-1018094915</t>
  </si>
  <si>
    <t>-873656538</t>
  </si>
  <si>
    <t>1510641221</t>
  </si>
  <si>
    <t>-988430923</t>
  </si>
  <si>
    <t>-116336754</t>
  </si>
  <si>
    <t>-1769144918</t>
  </si>
  <si>
    <t>-633887503</t>
  </si>
  <si>
    <t>1933883840</t>
  </si>
  <si>
    <t>879432267</t>
  </si>
  <si>
    <t>2015305468</t>
  </si>
  <si>
    <t>1794842821</t>
  </si>
  <si>
    <t>458286543</t>
  </si>
  <si>
    <t>-206354537</t>
  </si>
  <si>
    <t>1685781065</t>
  </si>
  <si>
    <t>-1006125866</t>
  </si>
  <si>
    <t>-1717232831</t>
  </si>
  <si>
    <t>2076350283</t>
  </si>
  <si>
    <t>409541001</t>
  </si>
  <si>
    <t>-975076948</t>
  </si>
  <si>
    <t>192940572</t>
  </si>
  <si>
    <t>354450002.1</t>
  </si>
  <si>
    <t>podlahová krabice KOPOBOX80 kompletní,vč rámu a zásuvek 45x45</t>
  </si>
  <si>
    <t>-1991556609</t>
  </si>
  <si>
    <t>-783267794</t>
  </si>
  <si>
    <t>-1780355870</t>
  </si>
  <si>
    <t>-1586837995</t>
  </si>
  <si>
    <t>1671638809</t>
  </si>
  <si>
    <t>-970091312</t>
  </si>
  <si>
    <t>210900121</t>
  </si>
  <si>
    <t>Rozvaděč RM 3 - 3 .NP</t>
  </si>
  <si>
    <t>-1855578318</t>
  </si>
  <si>
    <t>210900122</t>
  </si>
  <si>
    <t>Rozvaděč RM 3.1 - 3.NP</t>
  </si>
  <si>
    <t>-1051085603</t>
  </si>
  <si>
    <t>210900123</t>
  </si>
  <si>
    <t>Rozvaděč R3.01 - UČEBNA 3.01</t>
  </si>
  <si>
    <t>-1751441956</t>
  </si>
  <si>
    <t>210900124</t>
  </si>
  <si>
    <t>Rozvaděč R3.02 - UČEBNA 3.02</t>
  </si>
  <si>
    <t>-343695906</t>
  </si>
  <si>
    <t>210900125</t>
  </si>
  <si>
    <t>Rozvaděč R3.04 - UČEBNA 3.04</t>
  </si>
  <si>
    <t>-496022644</t>
  </si>
  <si>
    <t>210900126</t>
  </si>
  <si>
    <t>Rozvaděč R3.06 - UČEBNA 3.06</t>
  </si>
  <si>
    <t>157729892</t>
  </si>
  <si>
    <t>210900127</t>
  </si>
  <si>
    <t>Rozvaděč R3.08 - UČEBNA 3.08</t>
  </si>
  <si>
    <t>968805729</t>
  </si>
  <si>
    <t>210900128</t>
  </si>
  <si>
    <t>Rozvaděč R3.09 - UČEBNA 3.09</t>
  </si>
  <si>
    <t>1764457299</t>
  </si>
  <si>
    <t>210900129</t>
  </si>
  <si>
    <t>Doplnění stávajicích rozvaděčů dle výkresové dokumentace R3.11,R3.12</t>
  </si>
  <si>
    <t>-1257010643</t>
  </si>
  <si>
    <t>262144</t>
  </si>
  <si>
    <t>-1676005692</t>
  </si>
  <si>
    <t>210999002.1</t>
  </si>
  <si>
    <t>-1626909096</t>
  </si>
  <si>
    <t>1680444921</t>
  </si>
  <si>
    <t>210999006.1</t>
  </si>
  <si>
    <t>849662821</t>
  </si>
  <si>
    <t>210999008.1</t>
  </si>
  <si>
    <t>1340753300</t>
  </si>
  <si>
    <t>1260680629</t>
  </si>
  <si>
    <t>1513194212</t>
  </si>
  <si>
    <t>1854389690</t>
  </si>
  <si>
    <t>1260134536</t>
  </si>
  <si>
    <t>210999013.1</t>
  </si>
  <si>
    <t>-1806536919</t>
  </si>
  <si>
    <t>210999014.1</t>
  </si>
  <si>
    <t>-414805833</t>
  </si>
  <si>
    <t>210999015.1</t>
  </si>
  <si>
    <t>-350068532</t>
  </si>
  <si>
    <t>210999016.2</t>
  </si>
  <si>
    <t>-996318319</t>
  </si>
  <si>
    <t>210999017.2</t>
  </si>
  <si>
    <t>-1573824875</t>
  </si>
  <si>
    <t>210999018.1</t>
  </si>
  <si>
    <t>404056819</t>
  </si>
  <si>
    <t>210999019.2</t>
  </si>
  <si>
    <t>-141009664</t>
  </si>
  <si>
    <t>210999020.1</t>
  </si>
  <si>
    <t>-1790911261</t>
  </si>
  <si>
    <t>210999021.1</t>
  </si>
  <si>
    <t>-1716997195</t>
  </si>
  <si>
    <t>-1996341886</t>
  </si>
  <si>
    <t>210999024.1</t>
  </si>
  <si>
    <t>534690988</t>
  </si>
  <si>
    <t>-1776333094</t>
  </si>
  <si>
    <t>341110367.1</t>
  </si>
  <si>
    <t>631822997</t>
  </si>
  <si>
    <t>259557930</t>
  </si>
  <si>
    <t>1150330823</t>
  </si>
  <si>
    <t>-1504289393</t>
  </si>
  <si>
    <t>-1478599507</t>
  </si>
  <si>
    <t>210800112.1</t>
  </si>
  <si>
    <t>-1020213216</t>
  </si>
  <si>
    <t>210800113.2</t>
  </si>
  <si>
    <t>Výchozí revize 3.NP vč.napsání reviz.zprávy</t>
  </si>
  <si>
    <t>1341402892</t>
  </si>
  <si>
    <t>30631295</t>
  </si>
  <si>
    <t>9221660</t>
  </si>
  <si>
    <t>-1591208915</t>
  </si>
  <si>
    <t>148071146</t>
  </si>
  <si>
    <t>2005788293</t>
  </si>
  <si>
    <t>-70845179</t>
  </si>
  <si>
    <t>210010328.1</t>
  </si>
  <si>
    <t>828642715</t>
  </si>
  <si>
    <t>210010325.2</t>
  </si>
  <si>
    <t>Výchozí revize 3.NP vč.napsání reviz. zprávy</t>
  </si>
  <si>
    <t>1625351348</t>
  </si>
  <si>
    <t>-1984063057</t>
  </si>
  <si>
    <t>1590127783</t>
  </si>
  <si>
    <t>-590126920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</si>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</sst>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3" xfId="0" applyNumberFormat="1" applyFont="1" applyBorder="1"/>
    <xf numFmtId="166" fontId="33" fillId="0" borderId="14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8" fillId="0" borderId="0" xfId="0" applyFont="1" applyAlignment="1">
      <alignment vertical="center" wrapText="1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39" fillId="0" borderId="23" xfId="0" applyFont="1" applyBorder="1" applyAlignment="1">
      <alignment horizontal="center" vertical="center"/>
    </xf>
    <xf numFmtId="49" fontId="39" fillId="0" borderId="23" xfId="0" applyNumberFormat="1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center" vertical="center" wrapText="1"/>
    </xf>
    <xf numFmtId="167" fontId="39" fillId="0" borderId="23" xfId="0" applyNumberFormat="1" applyFont="1" applyBorder="1" applyAlignment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167" fontId="39" fillId="2" borderId="23" xfId="0" applyNumberFormat="1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>
      <alignment horizontal="left" vertical="center"/>
    </xf>
    <xf numFmtId="0" fontId="51" fillId="0" borderId="1" xfId="0" applyFont="1" applyBorder="1" applyAlignment="1">
      <alignment vertical="top"/>
    </xf>
    <xf numFmtId="0" fontId="51" fillId="0" borderId="1" xfId="0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/>
    </xf>
    <xf numFmtId="49" fontId="51" fillId="0" borderId="1" xfId="0" applyNumberFormat="1" applyFont="1" applyBorder="1" applyAlignment="1">
      <alignment horizontal="left" vertical="center"/>
    </xf>
    <xf numFmtId="0" fontId="50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2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0" fontId="22" fillId="4" borderId="8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  <xf numFmtId="0" fontId="42" fillId="0" borderId="1" xfId="0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43" fillId="0" borderId="29" xfId="0" applyFont="1" applyBorder="1" applyAlignment="1">
      <alignment horizontal="left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6_01/094103000" TargetMode="External"/><Relationship Id="rId2" Type="http://schemas.openxmlformats.org/officeDocument/2006/relationships/hyperlink" Target="https://podminky.urs.cz/item/CS_URS_2026_01/045002000" TargetMode="External"/><Relationship Id="rId1" Type="http://schemas.openxmlformats.org/officeDocument/2006/relationships/hyperlink" Target="https://podminky.urs.cz/item/CS_URS_2026_01/030001000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997013871" TargetMode="External"/><Relationship Id="rId18" Type="http://schemas.openxmlformats.org/officeDocument/2006/relationships/hyperlink" Target="https://podminky.urs.cz/item/CS_URS_2026_01/776111311" TargetMode="External"/><Relationship Id="rId26" Type="http://schemas.openxmlformats.org/officeDocument/2006/relationships/hyperlink" Target="https://podminky.urs.cz/item/CS_URS_2026_01/781111011" TargetMode="External"/><Relationship Id="rId39" Type="http://schemas.openxmlformats.org/officeDocument/2006/relationships/hyperlink" Target="https://podminky.urs.cz/item/CS_URS_2026_01/784181101" TargetMode="External"/><Relationship Id="rId21" Type="http://schemas.openxmlformats.org/officeDocument/2006/relationships/hyperlink" Target="https://podminky.urs.cz/item/CS_URS_2026_01/776211111" TargetMode="External"/><Relationship Id="rId34" Type="http://schemas.openxmlformats.org/officeDocument/2006/relationships/hyperlink" Target="https://podminky.urs.cz/item/CS_URS_2026_01/784121001" TargetMode="External"/><Relationship Id="rId42" Type="http://schemas.openxmlformats.org/officeDocument/2006/relationships/hyperlink" Target="https://podminky.urs.cz/item/CS_URS_2026_01/784221101" TargetMode="External"/><Relationship Id="rId47" Type="http://schemas.openxmlformats.org/officeDocument/2006/relationships/hyperlink" Target="https://podminky.urs.cz/item/CS_URS_2026_01/460941211" TargetMode="External"/><Relationship Id="rId50" Type="http://schemas.openxmlformats.org/officeDocument/2006/relationships/hyperlink" Target="https://podminky.urs.cz/item/CS_URS_2026_01/468081311" TargetMode="External"/><Relationship Id="rId55" Type="http://schemas.openxmlformats.org/officeDocument/2006/relationships/hyperlink" Target="https://podminky.urs.cz/item/CS_URS_2026_01/468101411" TargetMode="External"/><Relationship Id="rId63" Type="http://schemas.openxmlformats.org/officeDocument/2006/relationships/drawing" Target="../drawings/drawing2.xml"/><Relationship Id="rId7" Type="http://schemas.openxmlformats.org/officeDocument/2006/relationships/hyperlink" Target="https://podminky.urs.cz/item/CS_URS_2026_01/971033531" TargetMode="External"/><Relationship Id="rId2" Type="http://schemas.openxmlformats.org/officeDocument/2006/relationships/hyperlink" Target="https://podminky.urs.cz/item/CS_URS_2026_01/619996117" TargetMode="External"/><Relationship Id="rId16" Type="http://schemas.openxmlformats.org/officeDocument/2006/relationships/hyperlink" Target="https://podminky.urs.cz/item/CS_URS_2026_01/998741121" TargetMode="External"/><Relationship Id="rId20" Type="http://schemas.openxmlformats.org/officeDocument/2006/relationships/hyperlink" Target="https://podminky.urs.cz/item/CS_URS_2026_01/776201811" TargetMode="External"/><Relationship Id="rId29" Type="http://schemas.openxmlformats.org/officeDocument/2006/relationships/hyperlink" Target="https://podminky.urs.cz/item/CS_URS_2026_01/781472291" TargetMode="External"/><Relationship Id="rId41" Type="http://schemas.openxmlformats.org/officeDocument/2006/relationships/hyperlink" Target="https://podminky.urs.cz/item/CS_URS_2026_01/784181107" TargetMode="External"/><Relationship Id="rId54" Type="http://schemas.openxmlformats.org/officeDocument/2006/relationships/hyperlink" Target="https://podminky.urs.cz/item/CS_URS_2026_01/468094111" TargetMode="External"/><Relationship Id="rId62" Type="http://schemas.openxmlformats.org/officeDocument/2006/relationships/hyperlink" Target="https://podminky.urs.cz/item/CS_URS_2026_01/469981111" TargetMode="External"/><Relationship Id="rId1" Type="http://schemas.openxmlformats.org/officeDocument/2006/relationships/hyperlink" Target="https://podminky.urs.cz/item/CS_URS_2026_01/612325221" TargetMode="External"/><Relationship Id="rId6" Type="http://schemas.openxmlformats.org/officeDocument/2006/relationships/hyperlink" Target="https://podminky.urs.cz/item/CS_URS_2026_01/952901114" TargetMode="External"/><Relationship Id="rId11" Type="http://schemas.openxmlformats.org/officeDocument/2006/relationships/hyperlink" Target="https://podminky.urs.cz/item/CS_URS_2026_01/997013501" TargetMode="External"/><Relationship Id="rId24" Type="http://schemas.openxmlformats.org/officeDocument/2006/relationships/hyperlink" Target="https://podminky.urs.cz/item/CS_URS_2026_01/776421711" TargetMode="External"/><Relationship Id="rId32" Type="http://schemas.openxmlformats.org/officeDocument/2006/relationships/hyperlink" Target="https://podminky.urs.cz/item/CS_URS_2026_01/781495115" TargetMode="External"/><Relationship Id="rId37" Type="http://schemas.openxmlformats.org/officeDocument/2006/relationships/hyperlink" Target="https://podminky.urs.cz/item/CS_URS_2026_01/784171001" TargetMode="External"/><Relationship Id="rId40" Type="http://schemas.openxmlformats.org/officeDocument/2006/relationships/hyperlink" Target="https://podminky.urs.cz/item/CS_URS_2026_01/784181105" TargetMode="External"/><Relationship Id="rId45" Type="http://schemas.openxmlformats.org/officeDocument/2006/relationships/hyperlink" Target="https://podminky.urs.cz/item/CS_URS_2026_01/784221153" TargetMode="External"/><Relationship Id="rId53" Type="http://schemas.openxmlformats.org/officeDocument/2006/relationships/hyperlink" Target="https://podminky.urs.cz/item/CS_URS_2026_01/468082212" TargetMode="External"/><Relationship Id="rId58" Type="http://schemas.openxmlformats.org/officeDocument/2006/relationships/hyperlink" Target="https://podminky.urs.cz/item/CS_URS_2026_01/469972112" TargetMode="External"/><Relationship Id="rId5" Type="http://schemas.openxmlformats.org/officeDocument/2006/relationships/hyperlink" Target="https://podminky.urs.cz/item/CS_URS_2026_01/952901111" TargetMode="External"/><Relationship Id="rId15" Type="http://schemas.openxmlformats.org/officeDocument/2006/relationships/hyperlink" Target="https://podminky.urs.cz/item/CS_URS_2026_01/741920401" TargetMode="External"/><Relationship Id="rId23" Type="http://schemas.openxmlformats.org/officeDocument/2006/relationships/hyperlink" Target="https://podminky.urs.cz/item/CS_URS_2026_01/776421111" TargetMode="External"/><Relationship Id="rId28" Type="http://schemas.openxmlformats.org/officeDocument/2006/relationships/hyperlink" Target="https://podminky.urs.cz/item/CS_URS_2026_01/781472216" TargetMode="External"/><Relationship Id="rId36" Type="http://schemas.openxmlformats.org/officeDocument/2006/relationships/hyperlink" Target="https://podminky.urs.cz/item/CS_URS_2026_01/784121007" TargetMode="External"/><Relationship Id="rId49" Type="http://schemas.openxmlformats.org/officeDocument/2006/relationships/hyperlink" Target="https://podminky.urs.cz/item/CS_URS_2026_01/460941221" TargetMode="External"/><Relationship Id="rId57" Type="http://schemas.openxmlformats.org/officeDocument/2006/relationships/hyperlink" Target="https://podminky.urs.cz/item/CS_URS_2026_01/468101421" TargetMode="External"/><Relationship Id="rId61" Type="http://schemas.openxmlformats.org/officeDocument/2006/relationships/hyperlink" Target="https://podminky.urs.cz/item/CS_URS_2026_01/469973124" TargetMode="External"/><Relationship Id="rId10" Type="http://schemas.openxmlformats.org/officeDocument/2006/relationships/hyperlink" Target="https://podminky.urs.cz/item/CS_URS_2026_01/997013217" TargetMode="External"/><Relationship Id="rId19" Type="http://schemas.openxmlformats.org/officeDocument/2006/relationships/hyperlink" Target="https://podminky.urs.cz/item/CS_URS_2026_01/776121112" TargetMode="External"/><Relationship Id="rId31" Type="http://schemas.openxmlformats.org/officeDocument/2006/relationships/hyperlink" Target="https://podminky.urs.cz/item/CS_URS_2026_01/781492251" TargetMode="External"/><Relationship Id="rId44" Type="http://schemas.openxmlformats.org/officeDocument/2006/relationships/hyperlink" Target="https://podminky.urs.cz/item/CS_URS_2026_01/784221107" TargetMode="External"/><Relationship Id="rId52" Type="http://schemas.openxmlformats.org/officeDocument/2006/relationships/hyperlink" Target="https://podminky.urs.cz/item/CS_URS_2026_01/468081314" TargetMode="External"/><Relationship Id="rId60" Type="http://schemas.openxmlformats.org/officeDocument/2006/relationships/hyperlink" Target="https://podminky.urs.cz/item/CS_URS_2026_01/469972311" TargetMode="External"/><Relationship Id="rId4" Type="http://schemas.openxmlformats.org/officeDocument/2006/relationships/hyperlink" Target="https://podminky.urs.cz/item/CS_URS_2026_01/949101112" TargetMode="External"/><Relationship Id="rId9" Type="http://schemas.openxmlformats.org/officeDocument/2006/relationships/hyperlink" Target="https://podminky.urs.cz/item/CS_URS_2026_01/974042557" TargetMode="External"/><Relationship Id="rId14" Type="http://schemas.openxmlformats.org/officeDocument/2006/relationships/hyperlink" Target="https://podminky.urs.cz/item/CS_URS_2026_01/998018001" TargetMode="External"/><Relationship Id="rId22" Type="http://schemas.openxmlformats.org/officeDocument/2006/relationships/hyperlink" Target="https://podminky.urs.cz/item/CS_URS_2026_01/776410811" TargetMode="External"/><Relationship Id="rId27" Type="http://schemas.openxmlformats.org/officeDocument/2006/relationships/hyperlink" Target="https://podminky.urs.cz/item/CS_URS_2026_01/781121011" TargetMode="External"/><Relationship Id="rId30" Type="http://schemas.openxmlformats.org/officeDocument/2006/relationships/hyperlink" Target="https://podminky.urs.cz/item/CS_URS_2026_01/781473810" TargetMode="External"/><Relationship Id="rId35" Type="http://schemas.openxmlformats.org/officeDocument/2006/relationships/hyperlink" Target="https://podminky.urs.cz/item/CS_URS_2026_01/784121003" TargetMode="External"/><Relationship Id="rId43" Type="http://schemas.openxmlformats.org/officeDocument/2006/relationships/hyperlink" Target="https://podminky.urs.cz/item/CS_URS_2026_01/784221103" TargetMode="External"/><Relationship Id="rId48" Type="http://schemas.openxmlformats.org/officeDocument/2006/relationships/hyperlink" Target="https://podminky.urs.cz/item/CS_URS_2026_01/460941213" TargetMode="External"/><Relationship Id="rId56" Type="http://schemas.openxmlformats.org/officeDocument/2006/relationships/hyperlink" Target="https://podminky.urs.cz/item/CS_URS_2026_01/468101413" TargetMode="External"/><Relationship Id="rId8" Type="http://schemas.openxmlformats.org/officeDocument/2006/relationships/hyperlink" Target="https://podminky.urs.cz/item/CS_URS_2026_01/971033541" TargetMode="External"/><Relationship Id="rId51" Type="http://schemas.openxmlformats.org/officeDocument/2006/relationships/hyperlink" Target="https://podminky.urs.cz/item/CS_URS_2026_01/468081313" TargetMode="External"/><Relationship Id="rId3" Type="http://schemas.openxmlformats.org/officeDocument/2006/relationships/hyperlink" Target="https://podminky.urs.cz/item/CS_URS_2026_01/619996147" TargetMode="External"/><Relationship Id="rId12" Type="http://schemas.openxmlformats.org/officeDocument/2006/relationships/hyperlink" Target="https://podminky.urs.cz/item/CS_URS_2026_01/997013509" TargetMode="External"/><Relationship Id="rId17" Type="http://schemas.openxmlformats.org/officeDocument/2006/relationships/hyperlink" Target="https://podminky.urs.cz/item/CS_URS_2026_01/776111116" TargetMode="External"/><Relationship Id="rId25" Type="http://schemas.openxmlformats.org/officeDocument/2006/relationships/hyperlink" Target="https://podminky.urs.cz/item/CS_URS_2026_01/998776121" TargetMode="External"/><Relationship Id="rId33" Type="http://schemas.openxmlformats.org/officeDocument/2006/relationships/hyperlink" Target="https://podminky.urs.cz/item/CS_URS_2026_01/998781121" TargetMode="External"/><Relationship Id="rId38" Type="http://schemas.openxmlformats.org/officeDocument/2006/relationships/hyperlink" Target="https://podminky.urs.cz/item/CS_URS_2026_01/784171111" TargetMode="External"/><Relationship Id="rId46" Type="http://schemas.openxmlformats.org/officeDocument/2006/relationships/hyperlink" Target="https://podminky.urs.cz/item/CS_URS_2026_01/460941111" TargetMode="External"/><Relationship Id="rId59" Type="http://schemas.openxmlformats.org/officeDocument/2006/relationships/hyperlink" Target="https://podminky.urs.cz/item/CS_URS_2026_01/46997212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6_01/094103000" TargetMode="External"/><Relationship Id="rId2" Type="http://schemas.openxmlformats.org/officeDocument/2006/relationships/hyperlink" Target="https://podminky.urs.cz/item/CS_URS_2026_01/045002000" TargetMode="External"/><Relationship Id="rId1" Type="http://schemas.openxmlformats.org/officeDocument/2006/relationships/hyperlink" Target="https://podminky.urs.cz/item/CS_URS_2026_01/030001000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998018002" TargetMode="External"/><Relationship Id="rId18" Type="http://schemas.openxmlformats.org/officeDocument/2006/relationships/hyperlink" Target="https://podminky.urs.cz/item/CS_URS_2026_01/776121112" TargetMode="External"/><Relationship Id="rId26" Type="http://schemas.openxmlformats.org/officeDocument/2006/relationships/hyperlink" Target="https://podminky.urs.cz/item/CS_URS_2026_01/781121011" TargetMode="External"/><Relationship Id="rId39" Type="http://schemas.openxmlformats.org/officeDocument/2006/relationships/hyperlink" Target="https://podminky.urs.cz/item/CS_URS_2026_01/784221107" TargetMode="External"/><Relationship Id="rId21" Type="http://schemas.openxmlformats.org/officeDocument/2006/relationships/hyperlink" Target="https://podminky.urs.cz/item/CS_URS_2026_01/776410811" TargetMode="External"/><Relationship Id="rId34" Type="http://schemas.openxmlformats.org/officeDocument/2006/relationships/hyperlink" Target="https://podminky.urs.cz/item/CS_URS_2026_01/784171001" TargetMode="External"/><Relationship Id="rId42" Type="http://schemas.openxmlformats.org/officeDocument/2006/relationships/hyperlink" Target="https://podminky.urs.cz/item/CS_URS_2026_01/460941211" TargetMode="External"/><Relationship Id="rId47" Type="http://schemas.openxmlformats.org/officeDocument/2006/relationships/hyperlink" Target="https://podminky.urs.cz/item/CS_URS_2026_01/468081314" TargetMode="External"/><Relationship Id="rId50" Type="http://schemas.openxmlformats.org/officeDocument/2006/relationships/hyperlink" Target="https://podminky.urs.cz/item/CS_URS_2026_01/468101411" TargetMode="External"/><Relationship Id="rId55" Type="http://schemas.openxmlformats.org/officeDocument/2006/relationships/hyperlink" Target="https://podminky.urs.cz/item/CS_URS_2026_01/469972311" TargetMode="External"/><Relationship Id="rId7" Type="http://schemas.openxmlformats.org/officeDocument/2006/relationships/hyperlink" Target="https://podminky.urs.cz/item/CS_URS_2026_01/971033541" TargetMode="External"/><Relationship Id="rId12" Type="http://schemas.openxmlformats.org/officeDocument/2006/relationships/hyperlink" Target="https://podminky.urs.cz/item/CS_URS_2026_01/997013871" TargetMode="External"/><Relationship Id="rId17" Type="http://schemas.openxmlformats.org/officeDocument/2006/relationships/hyperlink" Target="https://podminky.urs.cz/item/CS_URS_2026_01/776111311" TargetMode="External"/><Relationship Id="rId25" Type="http://schemas.openxmlformats.org/officeDocument/2006/relationships/hyperlink" Target="https://podminky.urs.cz/item/CS_URS_2026_01/781111011" TargetMode="External"/><Relationship Id="rId33" Type="http://schemas.openxmlformats.org/officeDocument/2006/relationships/hyperlink" Target="https://podminky.urs.cz/item/CS_URS_2026_01/784121007" TargetMode="External"/><Relationship Id="rId38" Type="http://schemas.openxmlformats.org/officeDocument/2006/relationships/hyperlink" Target="https://podminky.urs.cz/item/CS_URS_2026_01/784221101" TargetMode="External"/><Relationship Id="rId46" Type="http://schemas.openxmlformats.org/officeDocument/2006/relationships/hyperlink" Target="https://podminky.urs.cz/item/CS_URS_2026_01/468081313" TargetMode="External"/><Relationship Id="rId2" Type="http://schemas.openxmlformats.org/officeDocument/2006/relationships/hyperlink" Target="https://podminky.urs.cz/item/CS_URS_2026_01/619996117" TargetMode="External"/><Relationship Id="rId16" Type="http://schemas.openxmlformats.org/officeDocument/2006/relationships/hyperlink" Target="https://podminky.urs.cz/item/CS_URS_2026_01/776111116" TargetMode="External"/><Relationship Id="rId20" Type="http://schemas.openxmlformats.org/officeDocument/2006/relationships/hyperlink" Target="https://podminky.urs.cz/item/CS_URS_2026_01/776211111" TargetMode="External"/><Relationship Id="rId29" Type="http://schemas.openxmlformats.org/officeDocument/2006/relationships/hyperlink" Target="https://podminky.urs.cz/item/CS_URS_2026_01/781473810" TargetMode="External"/><Relationship Id="rId41" Type="http://schemas.openxmlformats.org/officeDocument/2006/relationships/hyperlink" Target="https://podminky.urs.cz/item/CS_URS_2026_01/460941111" TargetMode="External"/><Relationship Id="rId54" Type="http://schemas.openxmlformats.org/officeDocument/2006/relationships/hyperlink" Target="https://podminky.urs.cz/item/CS_URS_2026_01/469972122" TargetMode="External"/><Relationship Id="rId1" Type="http://schemas.openxmlformats.org/officeDocument/2006/relationships/hyperlink" Target="https://podminky.urs.cz/item/CS_URS_2026_01/612325221" TargetMode="External"/><Relationship Id="rId6" Type="http://schemas.openxmlformats.org/officeDocument/2006/relationships/hyperlink" Target="https://podminky.urs.cz/item/CS_URS_2026_01/971033531" TargetMode="External"/><Relationship Id="rId11" Type="http://schemas.openxmlformats.org/officeDocument/2006/relationships/hyperlink" Target="https://podminky.urs.cz/item/CS_URS_2026_01/997013509" TargetMode="External"/><Relationship Id="rId24" Type="http://schemas.openxmlformats.org/officeDocument/2006/relationships/hyperlink" Target="https://podminky.urs.cz/item/CS_URS_2026_01/998776121" TargetMode="External"/><Relationship Id="rId32" Type="http://schemas.openxmlformats.org/officeDocument/2006/relationships/hyperlink" Target="https://podminky.urs.cz/item/CS_URS_2026_01/784121001" TargetMode="External"/><Relationship Id="rId37" Type="http://schemas.openxmlformats.org/officeDocument/2006/relationships/hyperlink" Target="https://podminky.urs.cz/item/CS_URS_2026_01/784181107" TargetMode="External"/><Relationship Id="rId40" Type="http://schemas.openxmlformats.org/officeDocument/2006/relationships/hyperlink" Target="https://podminky.urs.cz/item/CS_URS_2026_01/784221153" TargetMode="External"/><Relationship Id="rId45" Type="http://schemas.openxmlformats.org/officeDocument/2006/relationships/hyperlink" Target="https://podminky.urs.cz/item/CS_URS_2026_01/468081311" TargetMode="External"/><Relationship Id="rId53" Type="http://schemas.openxmlformats.org/officeDocument/2006/relationships/hyperlink" Target="https://podminky.urs.cz/item/CS_URS_2026_01/469972112" TargetMode="External"/><Relationship Id="rId58" Type="http://schemas.openxmlformats.org/officeDocument/2006/relationships/drawing" Target="../drawings/drawing5.xml"/><Relationship Id="rId5" Type="http://schemas.openxmlformats.org/officeDocument/2006/relationships/hyperlink" Target="https://podminky.urs.cz/item/CS_URS_2026_01/952901111" TargetMode="External"/><Relationship Id="rId15" Type="http://schemas.openxmlformats.org/officeDocument/2006/relationships/hyperlink" Target="https://podminky.urs.cz/item/CS_URS_2026_01/998741122" TargetMode="External"/><Relationship Id="rId23" Type="http://schemas.openxmlformats.org/officeDocument/2006/relationships/hyperlink" Target="https://podminky.urs.cz/item/CS_URS_2026_01/776421711" TargetMode="External"/><Relationship Id="rId28" Type="http://schemas.openxmlformats.org/officeDocument/2006/relationships/hyperlink" Target="https://podminky.urs.cz/item/CS_URS_2026_01/781472291" TargetMode="External"/><Relationship Id="rId36" Type="http://schemas.openxmlformats.org/officeDocument/2006/relationships/hyperlink" Target="https://podminky.urs.cz/item/CS_URS_2026_01/784181101" TargetMode="External"/><Relationship Id="rId49" Type="http://schemas.openxmlformats.org/officeDocument/2006/relationships/hyperlink" Target="https://podminky.urs.cz/item/CS_URS_2026_01/468094111" TargetMode="External"/><Relationship Id="rId57" Type="http://schemas.openxmlformats.org/officeDocument/2006/relationships/hyperlink" Target="https://podminky.urs.cz/item/CS_URS_2026_01/469981111" TargetMode="External"/><Relationship Id="rId10" Type="http://schemas.openxmlformats.org/officeDocument/2006/relationships/hyperlink" Target="https://podminky.urs.cz/item/CS_URS_2026_01/997013501" TargetMode="External"/><Relationship Id="rId19" Type="http://schemas.openxmlformats.org/officeDocument/2006/relationships/hyperlink" Target="https://podminky.urs.cz/item/CS_URS_2026_01/776201811" TargetMode="External"/><Relationship Id="rId31" Type="http://schemas.openxmlformats.org/officeDocument/2006/relationships/hyperlink" Target="https://podminky.urs.cz/item/CS_URS_2026_01/998781122" TargetMode="External"/><Relationship Id="rId44" Type="http://schemas.openxmlformats.org/officeDocument/2006/relationships/hyperlink" Target="https://podminky.urs.cz/item/CS_URS_2026_01/460941221" TargetMode="External"/><Relationship Id="rId52" Type="http://schemas.openxmlformats.org/officeDocument/2006/relationships/hyperlink" Target="https://podminky.urs.cz/item/CS_URS_2026_01/468101421" TargetMode="External"/><Relationship Id="rId4" Type="http://schemas.openxmlformats.org/officeDocument/2006/relationships/hyperlink" Target="https://podminky.urs.cz/item/CS_URS_2026_01/949101112" TargetMode="External"/><Relationship Id="rId9" Type="http://schemas.openxmlformats.org/officeDocument/2006/relationships/hyperlink" Target="https://podminky.urs.cz/item/CS_URS_2026_01/997013217" TargetMode="External"/><Relationship Id="rId14" Type="http://schemas.openxmlformats.org/officeDocument/2006/relationships/hyperlink" Target="https://podminky.urs.cz/item/CS_URS_2026_01/741920401" TargetMode="External"/><Relationship Id="rId22" Type="http://schemas.openxmlformats.org/officeDocument/2006/relationships/hyperlink" Target="https://podminky.urs.cz/item/CS_URS_2026_01/776421111" TargetMode="External"/><Relationship Id="rId27" Type="http://schemas.openxmlformats.org/officeDocument/2006/relationships/hyperlink" Target="https://podminky.urs.cz/item/CS_URS_2026_01/781472216" TargetMode="External"/><Relationship Id="rId30" Type="http://schemas.openxmlformats.org/officeDocument/2006/relationships/hyperlink" Target="https://podminky.urs.cz/item/CS_URS_2026_01/781492251" TargetMode="External"/><Relationship Id="rId35" Type="http://schemas.openxmlformats.org/officeDocument/2006/relationships/hyperlink" Target="https://podminky.urs.cz/item/CS_URS_2026_01/784171111" TargetMode="External"/><Relationship Id="rId43" Type="http://schemas.openxmlformats.org/officeDocument/2006/relationships/hyperlink" Target="https://podminky.urs.cz/item/CS_URS_2026_01/460941213" TargetMode="External"/><Relationship Id="rId48" Type="http://schemas.openxmlformats.org/officeDocument/2006/relationships/hyperlink" Target="https://podminky.urs.cz/item/CS_URS_2026_01/468082212" TargetMode="External"/><Relationship Id="rId56" Type="http://schemas.openxmlformats.org/officeDocument/2006/relationships/hyperlink" Target="https://podminky.urs.cz/item/CS_URS_2026_01/469973124" TargetMode="External"/><Relationship Id="rId8" Type="http://schemas.openxmlformats.org/officeDocument/2006/relationships/hyperlink" Target="https://podminky.urs.cz/item/CS_URS_2026_01/974042557" TargetMode="External"/><Relationship Id="rId51" Type="http://schemas.openxmlformats.org/officeDocument/2006/relationships/hyperlink" Target="https://podminky.urs.cz/item/CS_URS_2026_01/468101413" TargetMode="External"/><Relationship Id="rId3" Type="http://schemas.openxmlformats.org/officeDocument/2006/relationships/hyperlink" Target="https://podminky.urs.cz/item/CS_URS_2026_01/619996147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6_01/094103000" TargetMode="External"/><Relationship Id="rId2" Type="http://schemas.openxmlformats.org/officeDocument/2006/relationships/hyperlink" Target="https://podminky.urs.cz/item/CS_URS_2026_01/045002000" TargetMode="External"/><Relationship Id="rId1" Type="http://schemas.openxmlformats.org/officeDocument/2006/relationships/hyperlink" Target="https://podminky.urs.cz/item/CS_URS_2026_01/030001000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741920401" TargetMode="External"/><Relationship Id="rId18" Type="http://schemas.openxmlformats.org/officeDocument/2006/relationships/hyperlink" Target="https://podminky.urs.cz/item/CS_URS_2026_01/781472291" TargetMode="External"/><Relationship Id="rId26" Type="http://schemas.openxmlformats.org/officeDocument/2006/relationships/hyperlink" Target="https://podminky.urs.cz/item/CS_URS_2026_01/784171113" TargetMode="External"/><Relationship Id="rId39" Type="http://schemas.openxmlformats.org/officeDocument/2006/relationships/hyperlink" Target="https://podminky.urs.cz/item/CS_URS_2026_01/468082212" TargetMode="External"/><Relationship Id="rId3" Type="http://schemas.openxmlformats.org/officeDocument/2006/relationships/hyperlink" Target="https://podminky.urs.cz/item/CS_URS_2026_01/619996147" TargetMode="External"/><Relationship Id="rId21" Type="http://schemas.openxmlformats.org/officeDocument/2006/relationships/hyperlink" Target="https://podminky.urs.cz/item/CS_URS_2026_01/998781123" TargetMode="External"/><Relationship Id="rId34" Type="http://schemas.openxmlformats.org/officeDocument/2006/relationships/hyperlink" Target="https://podminky.urs.cz/item/CS_URS_2026_01/460941213" TargetMode="External"/><Relationship Id="rId42" Type="http://schemas.openxmlformats.org/officeDocument/2006/relationships/hyperlink" Target="https://podminky.urs.cz/item/CS_URS_2026_01/468101413" TargetMode="External"/><Relationship Id="rId47" Type="http://schemas.openxmlformats.org/officeDocument/2006/relationships/hyperlink" Target="https://podminky.urs.cz/item/CS_URS_2026_01/469973124" TargetMode="External"/><Relationship Id="rId7" Type="http://schemas.openxmlformats.org/officeDocument/2006/relationships/hyperlink" Target="https://podminky.urs.cz/item/CS_URS_2026_01/971033541" TargetMode="External"/><Relationship Id="rId12" Type="http://schemas.openxmlformats.org/officeDocument/2006/relationships/hyperlink" Target="https://podminky.urs.cz/item/CS_URS_2026_01/998018003" TargetMode="External"/><Relationship Id="rId17" Type="http://schemas.openxmlformats.org/officeDocument/2006/relationships/hyperlink" Target="https://podminky.urs.cz/item/CS_URS_2026_01/781472216" TargetMode="External"/><Relationship Id="rId25" Type="http://schemas.openxmlformats.org/officeDocument/2006/relationships/hyperlink" Target="https://podminky.urs.cz/item/CS_URS_2026_01/784171101" TargetMode="External"/><Relationship Id="rId33" Type="http://schemas.openxmlformats.org/officeDocument/2006/relationships/hyperlink" Target="https://podminky.urs.cz/item/CS_URS_2026_01/460941211" TargetMode="External"/><Relationship Id="rId38" Type="http://schemas.openxmlformats.org/officeDocument/2006/relationships/hyperlink" Target="https://podminky.urs.cz/item/CS_URS_2026_01/468081314" TargetMode="External"/><Relationship Id="rId46" Type="http://schemas.openxmlformats.org/officeDocument/2006/relationships/hyperlink" Target="https://podminky.urs.cz/item/CS_URS_2026_01/469972311" TargetMode="External"/><Relationship Id="rId2" Type="http://schemas.openxmlformats.org/officeDocument/2006/relationships/hyperlink" Target="https://podminky.urs.cz/item/CS_URS_2026_01/619996117" TargetMode="External"/><Relationship Id="rId16" Type="http://schemas.openxmlformats.org/officeDocument/2006/relationships/hyperlink" Target="https://podminky.urs.cz/item/CS_URS_2026_01/781121011" TargetMode="External"/><Relationship Id="rId20" Type="http://schemas.openxmlformats.org/officeDocument/2006/relationships/hyperlink" Target="https://podminky.urs.cz/item/CS_URS_2026_01/781492251" TargetMode="External"/><Relationship Id="rId29" Type="http://schemas.openxmlformats.org/officeDocument/2006/relationships/hyperlink" Target="https://podminky.urs.cz/item/CS_URS_2026_01/784221103" TargetMode="External"/><Relationship Id="rId41" Type="http://schemas.openxmlformats.org/officeDocument/2006/relationships/hyperlink" Target="https://podminky.urs.cz/item/CS_URS_2026_01/468101411" TargetMode="External"/><Relationship Id="rId1" Type="http://schemas.openxmlformats.org/officeDocument/2006/relationships/hyperlink" Target="https://podminky.urs.cz/item/CS_URS_2026_01/612325221" TargetMode="External"/><Relationship Id="rId6" Type="http://schemas.openxmlformats.org/officeDocument/2006/relationships/hyperlink" Target="https://podminky.urs.cz/item/CS_URS_2026_01/971033531" TargetMode="External"/><Relationship Id="rId11" Type="http://schemas.openxmlformats.org/officeDocument/2006/relationships/hyperlink" Target="https://podminky.urs.cz/item/CS_URS_2026_01/997013871" TargetMode="External"/><Relationship Id="rId24" Type="http://schemas.openxmlformats.org/officeDocument/2006/relationships/hyperlink" Target="https://podminky.urs.cz/item/CS_URS_2026_01/784171003" TargetMode="External"/><Relationship Id="rId32" Type="http://schemas.openxmlformats.org/officeDocument/2006/relationships/hyperlink" Target="https://podminky.urs.cz/item/CS_URS_2026_01/460941111" TargetMode="External"/><Relationship Id="rId37" Type="http://schemas.openxmlformats.org/officeDocument/2006/relationships/hyperlink" Target="https://podminky.urs.cz/item/CS_URS_2026_01/468081313" TargetMode="External"/><Relationship Id="rId40" Type="http://schemas.openxmlformats.org/officeDocument/2006/relationships/hyperlink" Target="https://podminky.urs.cz/item/CS_URS_2026_01/468094111" TargetMode="External"/><Relationship Id="rId45" Type="http://schemas.openxmlformats.org/officeDocument/2006/relationships/hyperlink" Target="https://podminky.urs.cz/item/CS_URS_2026_01/469972122" TargetMode="External"/><Relationship Id="rId5" Type="http://schemas.openxmlformats.org/officeDocument/2006/relationships/hyperlink" Target="https://podminky.urs.cz/item/CS_URS_2026_01/952901111" TargetMode="External"/><Relationship Id="rId15" Type="http://schemas.openxmlformats.org/officeDocument/2006/relationships/hyperlink" Target="https://podminky.urs.cz/item/CS_URS_2026_01/781111011" TargetMode="External"/><Relationship Id="rId23" Type="http://schemas.openxmlformats.org/officeDocument/2006/relationships/hyperlink" Target="https://podminky.urs.cz/item/CS_URS_2026_01/784121009" TargetMode="External"/><Relationship Id="rId28" Type="http://schemas.openxmlformats.org/officeDocument/2006/relationships/hyperlink" Target="https://podminky.urs.cz/item/CS_URS_2026_01/784181109" TargetMode="External"/><Relationship Id="rId36" Type="http://schemas.openxmlformats.org/officeDocument/2006/relationships/hyperlink" Target="https://podminky.urs.cz/item/CS_URS_2026_01/468081311" TargetMode="External"/><Relationship Id="rId49" Type="http://schemas.openxmlformats.org/officeDocument/2006/relationships/drawing" Target="../drawings/drawing8.xml"/><Relationship Id="rId10" Type="http://schemas.openxmlformats.org/officeDocument/2006/relationships/hyperlink" Target="https://podminky.urs.cz/item/CS_URS_2026_01/997013509" TargetMode="External"/><Relationship Id="rId19" Type="http://schemas.openxmlformats.org/officeDocument/2006/relationships/hyperlink" Target="https://podminky.urs.cz/item/CS_URS_2026_01/781473810" TargetMode="External"/><Relationship Id="rId31" Type="http://schemas.openxmlformats.org/officeDocument/2006/relationships/hyperlink" Target="https://podminky.urs.cz/item/CS_URS_2026_01/784221153" TargetMode="External"/><Relationship Id="rId44" Type="http://schemas.openxmlformats.org/officeDocument/2006/relationships/hyperlink" Target="https://podminky.urs.cz/item/CS_URS_2026_01/469972112" TargetMode="External"/><Relationship Id="rId4" Type="http://schemas.openxmlformats.org/officeDocument/2006/relationships/hyperlink" Target="https://podminky.urs.cz/item/CS_URS_2026_01/949101112" TargetMode="External"/><Relationship Id="rId9" Type="http://schemas.openxmlformats.org/officeDocument/2006/relationships/hyperlink" Target="https://podminky.urs.cz/item/CS_URS_2026_01/997013501" TargetMode="External"/><Relationship Id="rId14" Type="http://schemas.openxmlformats.org/officeDocument/2006/relationships/hyperlink" Target="https://podminky.urs.cz/item/CS_URS_2026_01/998741123" TargetMode="External"/><Relationship Id="rId22" Type="http://schemas.openxmlformats.org/officeDocument/2006/relationships/hyperlink" Target="https://podminky.urs.cz/item/CS_URS_2026_01/784121003" TargetMode="External"/><Relationship Id="rId27" Type="http://schemas.openxmlformats.org/officeDocument/2006/relationships/hyperlink" Target="https://podminky.urs.cz/item/CS_URS_2026_01/784181103" TargetMode="External"/><Relationship Id="rId30" Type="http://schemas.openxmlformats.org/officeDocument/2006/relationships/hyperlink" Target="https://podminky.urs.cz/item/CS_URS_2026_01/784221109" TargetMode="External"/><Relationship Id="rId35" Type="http://schemas.openxmlformats.org/officeDocument/2006/relationships/hyperlink" Target="https://podminky.urs.cz/item/CS_URS_2026_01/460941221" TargetMode="External"/><Relationship Id="rId43" Type="http://schemas.openxmlformats.org/officeDocument/2006/relationships/hyperlink" Target="https://podminky.urs.cz/item/CS_URS_2026_01/468101421" TargetMode="External"/><Relationship Id="rId48" Type="http://schemas.openxmlformats.org/officeDocument/2006/relationships/hyperlink" Target="https://podminky.urs.cz/item/CS_URS_2026_01/469981111" TargetMode="External"/><Relationship Id="rId8" Type="http://schemas.openxmlformats.org/officeDocument/2006/relationships/hyperlink" Target="https://podminky.urs.cz/item/CS_URS_2026_01/997013217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8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50000000000003" customHeight="1"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S2" s="18" t="s">
        <v>6</v>
      </c>
      <c r="BT2" s="18" t="s">
        <v>7</v>
      </c>
    </row>
    <row r="3" spans="1:74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293" t="s">
        <v>14</v>
      </c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/>
      <c r="AR5" s="21"/>
      <c r="BE5" s="290" t="s">
        <v>15</v>
      </c>
      <c r="BS5" s="18" t="s">
        <v>6</v>
      </c>
    </row>
    <row r="6" spans="1:74" ht="36.950000000000003" customHeight="1">
      <c r="B6" s="21"/>
      <c r="D6" s="27" t="s">
        <v>16</v>
      </c>
      <c r="K6" s="295" t="s">
        <v>17</v>
      </c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  <c r="AD6" s="294"/>
      <c r="AE6" s="294"/>
      <c r="AF6" s="294"/>
      <c r="AG6" s="294"/>
      <c r="AH6" s="294"/>
      <c r="AI6" s="294"/>
      <c r="AJ6" s="294"/>
      <c r="AK6" s="294"/>
      <c r="AL6" s="294"/>
      <c r="AM6" s="294"/>
      <c r="AN6" s="294"/>
      <c r="AO6" s="294"/>
      <c r="AR6" s="21"/>
      <c r="BE6" s="291"/>
      <c r="BS6" s="18" t="s">
        <v>6</v>
      </c>
    </row>
    <row r="7" spans="1:74" ht="12" customHeight="1">
      <c r="B7" s="21"/>
      <c r="D7" s="28" t="s">
        <v>18</v>
      </c>
      <c r="K7" s="26" t="s">
        <v>19</v>
      </c>
      <c r="AK7" s="28" t="s">
        <v>20</v>
      </c>
      <c r="AN7" s="26" t="s">
        <v>21</v>
      </c>
      <c r="AR7" s="21"/>
      <c r="BE7" s="291"/>
      <c r="BS7" s="18" t="s">
        <v>6</v>
      </c>
    </row>
    <row r="8" spans="1:74" ht="12" customHeight="1">
      <c r="B8" s="21"/>
      <c r="D8" s="28" t="s">
        <v>22</v>
      </c>
      <c r="K8" s="26" t="s">
        <v>23</v>
      </c>
      <c r="AK8" s="28" t="s">
        <v>24</v>
      </c>
      <c r="AN8" s="29" t="s">
        <v>25</v>
      </c>
      <c r="AR8" s="21"/>
      <c r="BE8" s="291"/>
      <c r="BS8" s="18" t="s">
        <v>6</v>
      </c>
    </row>
    <row r="9" spans="1:74" ht="29.25" customHeight="1">
      <c r="B9" s="21"/>
      <c r="D9" s="25" t="s">
        <v>26</v>
      </c>
      <c r="K9" s="30" t="s">
        <v>27</v>
      </c>
      <c r="AK9" s="25" t="s">
        <v>28</v>
      </c>
      <c r="AN9" s="30" t="s">
        <v>29</v>
      </c>
      <c r="AR9" s="21"/>
      <c r="BE9" s="291"/>
      <c r="BS9" s="18" t="s">
        <v>6</v>
      </c>
    </row>
    <row r="10" spans="1:74" ht="12" customHeight="1">
      <c r="B10" s="21"/>
      <c r="D10" s="28" t="s">
        <v>30</v>
      </c>
      <c r="AK10" s="28" t="s">
        <v>31</v>
      </c>
      <c r="AN10" s="26" t="s">
        <v>32</v>
      </c>
      <c r="AR10" s="21"/>
      <c r="BE10" s="291"/>
      <c r="BS10" s="18" t="s">
        <v>6</v>
      </c>
    </row>
    <row r="11" spans="1:74" ht="18.399999999999999" customHeight="1">
      <c r="B11" s="21"/>
      <c r="E11" s="26" t="s">
        <v>33</v>
      </c>
      <c r="AK11" s="28" t="s">
        <v>34</v>
      </c>
      <c r="AN11" s="26" t="s">
        <v>32</v>
      </c>
      <c r="AR11" s="21"/>
      <c r="BE11" s="291"/>
      <c r="BS11" s="18" t="s">
        <v>6</v>
      </c>
    </row>
    <row r="12" spans="1:74" ht="6.95" customHeight="1">
      <c r="B12" s="21"/>
      <c r="AR12" s="21"/>
      <c r="BE12" s="291"/>
      <c r="BS12" s="18" t="s">
        <v>6</v>
      </c>
    </row>
    <row r="13" spans="1:74" ht="12" customHeight="1">
      <c r="B13" s="21"/>
      <c r="D13" s="28" t="s">
        <v>35</v>
      </c>
      <c r="AK13" s="28" t="s">
        <v>31</v>
      </c>
      <c r="AN13" s="31" t="s">
        <v>36</v>
      </c>
      <c r="AR13" s="21"/>
      <c r="BE13" s="291"/>
      <c r="BS13" s="18" t="s">
        <v>6</v>
      </c>
    </row>
    <row r="14" spans="1:74" ht="12.75">
      <c r="B14" s="21"/>
      <c r="E14" s="296" t="s">
        <v>36</v>
      </c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  <c r="AH14" s="297"/>
      <c r="AI14" s="297"/>
      <c r="AJ14" s="297"/>
      <c r="AK14" s="28" t="s">
        <v>34</v>
      </c>
      <c r="AN14" s="31" t="s">
        <v>36</v>
      </c>
      <c r="AR14" s="21"/>
      <c r="BE14" s="291"/>
      <c r="BS14" s="18" t="s">
        <v>6</v>
      </c>
    </row>
    <row r="15" spans="1:74" ht="6.95" customHeight="1">
      <c r="B15" s="21"/>
      <c r="AR15" s="21"/>
      <c r="BE15" s="291"/>
      <c r="BS15" s="18" t="s">
        <v>4</v>
      </c>
    </row>
    <row r="16" spans="1:74" ht="12" customHeight="1">
      <c r="B16" s="21"/>
      <c r="D16" s="28" t="s">
        <v>37</v>
      </c>
      <c r="AK16" s="28" t="s">
        <v>31</v>
      </c>
      <c r="AN16" s="26" t="s">
        <v>32</v>
      </c>
      <c r="AR16" s="21"/>
      <c r="BE16" s="291"/>
      <c r="BS16" s="18" t="s">
        <v>4</v>
      </c>
    </row>
    <row r="17" spans="2:71" ht="18.399999999999999" customHeight="1">
      <c r="B17" s="21"/>
      <c r="E17" s="26" t="s">
        <v>38</v>
      </c>
      <c r="AK17" s="28" t="s">
        <v>34</v>
      </c>
      <c r="AN17" s="26" t="s">
        <v>32</v>
      </c>
      <c r="AR17" s="21"/>
      <c r="BE17" s="291"/>
      <c r="BS17" s="18" t="s">
        <v>39</v>
      </c>
    </row>
    <row r="18" spans="2:71" ht="6.95" customHeight="1">
      <c r="B18" s="21"/>
      <c r="AR18" s="21"/>
      <c r="BE18" s="291"/>
      <c r="BS18" s="18" t="s">
        <v>6</v>
      </c>
    </row>
    <row r="19" spans="2:71" ht="12" customHeight="1">
      <c r="B19" s="21"/>
      <c r="D19" s="28" t="s">
        <v>40</v>
      </c>
      <c r="AK19" s="28" t="s">
        <v>31</v>
      </c>
      <c r="AN19" s="26" t="s">
        <v>32</v>
      </c>
      <c r="AR19" s="21"/>
      <c r="BE19" s="291"/>
      <c r="BS19" s="18" t="s">
        <v>6</v>
      </c>
    </row>
    <row r="20" spans="2:71" ht="18.399999999999999" customHeight="1">
      <c r="B20" s="21"/>
      <c r="E20" s="26" t="s">
        <v>41</v>
      </c>
      <c r="AK20" s="28" t="s">
        <v>34</v>
      </c>
      <c r="AN20" s="26" t="s">
        <v>32</v>
      </c>
      <c r="AR20" s="21"/>
      <c r="BE20" s="291"/>
      <c r="BS20" s="18" t="s">
        <v>4</v>
      </c>
    </row>
    <row r="21" spans="2:71" ht="6.95" customHeight="1">
      <c r="B21" s="21"/>
      <c r="AR21" s="21"/>
      <c r="BE21" s="291"/>
    </row>
    <row r="22" spans="2:71" ht="12" customHeight="1">
      <c r="B22" s="21"/>
      <c r="D22" s="28" t="s">
        <v>42</v>
      </c>
      <c r="AR22" s="21"/>
      <c r="BE22" s="291"/>
    </row>
    <row r="23" spans="2:71" ht="47.25" customHeight="1">
      <c r="B23" s="21"/>
      <c r="E23" s="298" t="s">
        <v>43</v>
      </c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8"/>
      <c r="AF23" s="298"/>
      <c r="AG23" s="298"/>
      <c r="AH23" s="298"/>
      <c r="AI23" s="298"/>
      <c r="AJ23" s="298"/>
      <c r="AK23" s="298"/>
      <c r="AL23" s="298"/>
      <c r="AM23" s="298"/>
      <c r="AN23" s="298"/>
      <c r="AR23" s="21"/>
      <c r="BE23" s="291"/>
    </row>
    <row r="24" spans="2:71" ht="6.95" customHeight="1">
      <c r="B24" s="21"/>
      <c r="AR24" s="21"/>
      <c r="BE24" s="291"/>
    </row>
    <row r="25" spans="2:71" ht="6.95" customHeight="1">
      <c r="B25" s="21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21"/>
      <c r="BE25" s="291"/>
    </row>
    <row r="26" spans="2:71" s="1" customFormat="1" ht="25.9" customHeight="1">
      <c r="B26" s="34"/>
      <c r="D26" s="35" t="s">
        <v>44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99">
        <f>ROUND(AG54,2)</f>
        <v>0</v>
      </c>
      <c r="AL26" s="300"/>
      <c r="AM26" s="300"/>
      <c r="AN26" s="300"/>
      <c r="AO26" s="300"/>
      <c r="AR26" s="34"/>
      <c r="BE26" s="291"/>
    </row>
    <row r="27" spans="2:71" s="1" customFormat="1" ht="6.95" customHeight="1">
      <c r="B27" s="34"/>
      <c r="AR27" s="34"/>
      <c r="BE27" s="291"/>
    </row>
    <row r="28" spans="2:71" s="1" customFormat="1" ht="12.75">
      <c r="B28" s="34"/>
      <c r="L28" s="301" t="s">
        <v>45</v>
      </c>
      <c r="M28" s="301"/>
      <c r="N28" s="301"/>
      <c r="O28" s="301"/>
      <c r="P28" s="301"/>
      <c r="W28" s="301" t="s">
        <v>46</v>
      </c>
      <c r="X28" s="301"/>
      <c r="Y28" s="301"/>
      <c r="Z28" s="301"/>
      <c r="AA28" s="301"/>
      <c r="AB28" s="301"/>
      <c r="AC28" s="301"/>
      <c r="AD28" s="301"/>
      <c r="AE28" s="301"/>
      <c r="AK28" s="301" t="s">
        <v>47</v>
      </c>
      <c r="AL28" s="301"/>
      <c r="AM28" s="301"/>
      <c r="AN28" s="301"/>
      <c r="AO28" s="301"/>
      <c r="AR28" s="34"/>
      <c r="BE28" s="291"/>
    </row>
    <row r="29" spans="2:71" s="2" customFormat="1" ht="14.45" customHeight="1">
      <c r="B29" s="38"/>
      <c r="D29" s="28" t="s">
        <v>48</v>
      </c>
      <c r="F29" s="28" t="s">
        <v>49</v>
      </c>
      <c r="L29" s="304">
        <v>0.21</v>
      </c>
      <c r="M29" s="303"/>
      <c r="N29" s="303"/>
      <c r="O29" s="303"/>
      <c r="P29" s="303"/>
      <c r="W29" s="302">
        <f>ROUND(AZ54, 2)</f>
        <v>0</v>
      </c>
      <c r="X29" s="303"/>
      <c r="Y29" s="303"/>
      <c r="Z29" s="303"/>
      <c r="AA29" s="303"/>
      <c r="AB29" s="303"/>
      <c r="AC29" s="303"/>
      <c r="AD29" s="303"/>
      <c r="AE29" s="303"/>
      <c r="AK29" s="302">
        <f>ROUND(AV54, 2)</f>
        <v>0</v>
      </c>
      <c r="AL29" s="303"/>
      <c r="AM29" s="303"/>
      <c r="AN29" s="303"/>
      <c r="AO29" s="303"/>
      <c r="AR29" s="38"/>
      <c r="BE29" s="292"/>
    </row>
    <row r="30" spans="2:71" s="2" customFormat="1" ht="14.45" customHeight="1">
      <c r="B30" s="38"/>
      <c r="F30" s="28" t="s">
        <v>50</v>
      </c>
      <c r="L30" s="304">
        <v>0.12</v>
      </c>
      <c r="M30" s="303"/>
      <c r="N30" s="303"/>
      <c r="O30" s="303"/>
      <c r="P30" s="303"/>
      <c r="W30" s="302">
        <f>ROUND(BA54, 2)</f>
        <v>0</v>
      </c>
      <c r="X30" s="303"/>
      <c r="Y30" s="303"/>
      <c r="Z30" s="303"/>
      <c r="AA30" s="303"/>
      <c r="AB30" s="303"/>
      <c r="AC30" s="303"/>
      <c r="AD30" s="303"/>
      <c r="AE30" s="303"/>
      <c r="AK30" s="302">
        <f>ROUND(AW54, 2)</f>
        <v>0</v>
      </c>
      <c r="AL30" s="303"/>
      <c r="AM30" s="303"/>
      <c r="AN30" s="303"/>
      <c r="AO30" s="303"/>
      <c r="AR30" s="38"/>
      <c r="BE30" s="292"/>
    </row>
    <row r="31" spans="2:71" s="2" customFormat="1" ht="14.45" hidden="1" customHeight="1">
      <c r="B31" s="38"/>
      <c r="F31" s="28" t="s">
        <v>51</v>
      </c>
      <c r="L31" s="304">
        <v>0.21</v>
      </c>
      <c r="M31" s="303"/>
      <c r="N31" s="303"/>
      <c r="O31" s="303"/>
      <c r="P31" s="303"/>
      <c r="W31" s="302">
        <f>ROUND(BB54, 2)</f>
        <v>0</v>
      </c>
      <c r="X31" s="303"/>
      <c r="Y31" s="303"/>
      <c r="Z31" s="303"/>
      <c r="AA31" s="303"/>
      <c r="AB31" s="303"/>
      <c r="AC31" s="303"/>
      <c r="AD31" s="303"/>
      <c r="AE31" s="303"/>
      <c r="AK31" s="302">
        <v>0</v>
      </c>
      <c r="AL31" s="303"/>
      <c r="AM31" s="303"/>
      <c r="AN31" s="303"/>
      <c r="AO31" s="303"/>
      <c r="AR31" s="38"/>
      <c r="BE31" s="292"/>
    </row>
    <row r="32" spans="2:71" s="2" customFormat="1" ht="14.45" hidden="1" customHeight="1">
      <c r="B32" s="38"/>
      <c r="F32" s="28" t="s">
        <v>52</v>
      </c>
      <c r="L32" s="304">
        <v>0.12</v>
      </c>
      <c r="M32" s="303"/>
      <c r="N32" s="303"/>
      <c r="O32" s="303"/>
      <c r="P32" s="303"/>
      <c r="W32" s="302">
        <f>ROUND(BC54, 2)</f>
        <v>0</v>
      </c>
      <c r="X32" s="303"/>
      <c r="Y32" s="303"/>
      <c r="Z32" s="303"/>
      <c r="AA32" s="303"/>
      <c r="AB32" s="303"/>
      <c r="AC32" s="303"/>
      <c r="AD32" s="303"/>
      <c r="AE32" s="303"/>
      <c r="AK32" s="302">
        <v>0</v>
      </c>
      <c r="AL32" s="303"/>
      <c r="AM32" s="303"/>
      <c r="AN32" s="303"/>
      <c r="AO32" s="303"/>
      <c r="AR32" s="38"/>
      <c r="BE32" s="292"/>
    </row>
    <row r="33" spans="2:44" s="2" customFormat="1" ht="14.45" hidden="1" customHeight="1">
      <c r="B33" s="38"/>
      <c r="F33" s="28" t="s">
        <v>53</v>
      </c>
      <c r="L33" s="304">
        <v>0</v>
      </c>
      <c r="M33" s="303"/>
      <c r="N33" s="303"/>
      <c r="O33" s="303"/>
      <c r="P33" s="303"/>
      <c r="W33" s="302">
        <f>ROUND(BD54, 2)</f>
        <v>0</v>
      </c>
      <c r="X33" s="303"/>
      <c r="Y33" s="303"/>
      <c r="Z33" s="303"/>
      <c r="AA33" s="303"/>
      <c r="AB33" s="303"/>
      <c r="AC33" s="303"/>
      <c r="AD33" s="303"/>
      <c r="AE33" s="303"/>
      <c r="AK33" s="302">
        <v>0</v>
      </c>
      <c r="AL33" s="303"/>
      <c r="AM33" s="303"/>
      <c r="AN33" s="303"/>
      <c r="AO33" s="303"/>
      <c r="AR33" s="38"/>
    </row>
    <row r="34" spans="2:44" s="1" customFormat="1" ht="6.95" customHeight="1">
      <c r="B34" s="34"/>
      <c r="AR34" s="34"/>
    </row>
    <row r="35" spans="2:44" s="1" customFormat="1" ht="25.9" customHeight="1">
      <c r="B35" s="34"/>
      <c r="C35" s="39"/>
      <c r="D35" s="40" t="s">
        <v>54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55</v>
      </c>
      <c r="U35" s="41"/>
      <c r="V35" s="41"/>
      <c r="W35" s="41"/>
      <c r="X35" s="308" t="s">
        <v>56</v>
      </c>
      <c r="Y35" s="306"/>
      <c r="Z35" s="306"/>
      <c r="AA35" s="306"/>
      <c r="AB35" s="306"/>
      <c r="AC35" s="41"/>
      <c r="AD35" s="41"/>
      <c r="AE35" s="41"/>
      <c r="AF35" s="41"/>
      <c r="AG35" s="41"/>
      <c r="AH35" s="41"/>
      <c r="AI35" s="41"/>
      <c r="AJ35" s="41"/>
      <c r="AK35" s="305">
        <f>SUM(AK26:AK33)</f>
        <v>0</v>
      </c>
      <c r="AL35" s="306"/>
      <c r="AM35" s="306"/>
      <c r="AN35" s="306"/>
      <c r="AO35" s="307"/>
      <c r="AP35" s="39"/>
      <c r="AQ35" s="39"/>
      <c r="AR35" s="34"/>
    </row>
    <row r="36" spans="2:44" s="1" customFormat="1" ht="6.95" customHeight="1">
      <c r="B36" s="34"/>
      <c r="AR36" s="34"/>
    </row>
    <row r="37" spans="2:44" s="1" customFormat="1" ht="6.95" customHeight="1"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34"/>
    </row>
    <row r="41" spans="2:44" s="1" customFormat="1" ht="6.95" customHeight="1">
      <c r="B41" s="45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34"/>
    </row>
    <row r="42" spans="2:44" s="1" customFormat="1" ht="24.95" customHeight="1">
      <c r="B42" s="34"/>
      <c r="C42" s="22" t="s">
        <v>57</v>
      </c>
      <c r="AR42" s="34"/>
    </row>
    <row r="43" spans="2:44" s="1" customFormat="1" ht="6.95" customHeight="1">
      <c r="B43" s="34"/>
      <c r="AR43" s="34"/>
    </row>
    <row r="44" spans="2:44" s="3" customFormat="1" ht="12" customHeight="1">
      <c r="B44" s="47"/>
      <c r="C44" s="28" t="s">
        <v>13</v>
      </c>
      <c r="L44" s="3" t="str">
        <f>K5</f>
        <v>202604-01</v>
      </c>
      <c r="AR44" s="47"/>
    </row>
    <row r="45" spans="2:44" s="4" customFormat="1" ht="36.950000000000003" customHeight="1">
      <c r="B45" s="48"/>
      <c r="C45" s="49" t="s">
        <v>16</v>
      </c>
      <c r="L45" s="287" t="str">
        <f>K6</f>
        <v>OA Chrudim - rekonstrukce elektroinstalace</v>
      </c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288"/>
      <c r="AI45" s="288"/>
      <c r="AJ45" s="288"/>
      <c r="AK45" s="288"/>
      <c r="AL45" s="288"/>
      <c r="AM45" s="288"/>
      <c r="AN45" s="288"/>
      <c r="AO45" s="288"/>
      <c r="AR45" s="48"/>
    </row>
    <row r="46" spans="2:44" s="1" customFormat="1" ht="6.95" customHeight="1">
      <c r="B46" s="34"/>
      <c r="AR46" s="34"/>
    </row>
    <row r="47" spans="2:44" s="1" customFormat="1" ht="12" customHeight="1">
      <c r="B47" s="34"/>
      <c r="C47" s="28" t="s">
        <v>22</v>
      </c>
      <c r="L47" s="50" t="str">
        <f>IF(K8="","",K8)</f>
        <v>Tyršovo nám. 250, 537 01 Chrudim</v>
      </c>
      <c r="AI47" s="28" t="s">
        <v>24</v>
      </c>
      <c r="AM47" s="314" t="str">
        <f>IF(AN8= "","",AN8)</f>
        <v>8. 5. 2026</v>
      </c>
      <c r="AN47" s="314"/>
      <c r="AR47" s="34"/>
    </row>
    <row r="48" spans="2:44" s="1" customFormat="1" ht="6.95" customHeight="1">
      <c r="B48" s="34"/>
      <c r="AR48" s="34"/>
    </row>
    <row r="49" spans="1:91" s="1" customFormat="1" ht="15.2" customHeight="1">
      <c r="B49" s="34"/>
      <c r="C49" s="28" t="s">
        <v>30</v>
      </c>
      <c r="L49" s="3" t="str">
        <f>IF(E11= "","",E11)</f>
        <v>Pardubický kraj</v>
      </c>
      <c r="AI49" s="28" t="s">
        <v>37</v>
      </c>
      <c r="AM49" s="315" t="str">
        <f>IF(E17="","",E17)</f>
        <v>AZ Optimal</v>
      </c>
      <c r="AN49" s="316"/>
      <c r="AO49" s="316"/>
      <c r="AP49" s="316"/>
      <c r="AR49" s="34"/>
      <c r="AS49" s="318" t="s">
        <v>58</v>
      </c>
      <c r="AT49" s="319"/>
      <c r="AU49" s="52"/>
      <c r="AV49" s="52"/>
      <c r="AW49" s="52"/>
      <c r="AX49" s="52"/>
      <c r="AY49" s="52"/>
      <c r="AZ49" s="52"/>
      <c r="BA49" s="52"/>
      <c r="BB49" s="52"/>
      <c r="BC49" s="52"/>
      <c r="BD49" s="53"/>
    </row>
    <row r="50" spans="1:91" s="1" customFormat="1" ht="15.2" customHeight="1">
      <c r="B50" s="34"/>
      <c r="C50" s="28" t="s">
        <v>35</v>
      </c>
      <c r="L50" s="3" t="str">
        <f>IF(E14= "Vyplň údaj","",E14)</f>
        <v/>
      </c>
      <c r="AI50" s="28" t="s">
        <v>40</v>
      </c>
      <c r="AM50" s="315" t="str">
        <f>IF(E20="","",E20)</f>
        <v xml:space="preserve"> </v>
      </c>
      <c r="AN50" s="316"/>
      <c r="AO50" s="316"/>
      <c r="AP50" s="316"/>
      <c r="AR50" s="34"/>
      <c r="AS50" s="320"/>
      <c r="AT50" s="321"/>
      <c r="BD50" s="55"/>
    </row>
    <row r="51" spans="1:91" s="1" customFormat="1" ht="10.9" customHeight="1">
      <c r="B51" s="34"/>
      <c r="AR51" s="34"/>
      <c r="AS51" s="320"/>
      <c r="AT51" s="321"/>
      <c r="BD51" s="55"/>
    </row>
    <row r="52" spans="1:91" s="1" customFormat="1" ht="29.25" customHeight="1">
      <c r="B52" s="34"/>
      <c r="C52" s="282" t="s">
        <v>59</v>
      </c>
      <c r="D52" s="283"/>
      <c r="E52" s="283"/>
      <c r="F52" s="283"/>
      <c r="G52" s="283"/>
      <c r="H52" s="56"/>
      <c r="I52" s="286" t="s">
        <v>60</v>
      </c>
      <c r="J52" s="283"/>
      <c r="K52" s="283"/>
      <c r="L52" s="283"/>
      <c r="M52" s="283"/>
      <c r="N52" s="283"/>
      <c r="O52" s="283"/>
      <c r="P52" s="283"/>
      <c r="Q52" s="283"/>
      <c r="R52" s="283"/>
      <c r="S52" s="283"/>
      <c r="T52" s="283"/>
      <c r="U52" s="283"/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313" t="s">
        <v>61</v>
      </c>
      <c r="AH52" s="283"/>
      <c r="AI52" s="283"/>
      <c r="AJ52" s="283"/>
      <c r="AK52" s="283"/>
      <c r="AL52" s="283"/>
      <c r="AM52" s="283"/>
      <c r="AN52" s="286" t="s">
        <v>62</v>
      </c>
      <c r="AO52" s="283"/>
      <c r="AP52" s="283"/>
      <c r="AQ52" s="57" t="s">
        <v>63</v>
      </c>
      <c r="AR52" s="34"/>
      <c r="AS52" s="58" t="s">
        <v>64</v>
      </c>
      <c r="AT52" s="59" t="s">
        <v>65</v>
      </c>
      <c r="AU52" s="59" t="s">
        <v>66</v>
      </c>
      <c r="AV52" s="59" t="s">
        <v>67</v>
      </c>
      <c r="AW52" s="59" t="s">
        <v>68</v>
      </c>
      <c r="AX52" s="59" t="s">
        <v>69</v>
      </c>
      <c r="AY52" s="59" t="s">
        <v>70</v>
      </c>
      <c r="AZ52" s="59" t="s">
        <v>71</v>
      </c>
      <c r="BA52" s="59" t="s">
        <v>72</v>
      </c>
      <c r="BB52" s="59" t="s">
        <v>73</v>
      </c>
      <c r="BC52" s="59" t="s">
        <v>74</v>
      </c>
      <c r="BD52" s="60" t="s">
        <v>75</v>
      </c>
    </row>
    <row r="53" spans="1:91" s="1" customFormat="1" ht="10.9" customHeight="1">
      <c r="B53" s="34"/>
      <c r="AR53" s="34"/>
      <c r="AS53" s="61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3"/>
    </row>
    <row r="54" spans="1:91" s="5" customFormat="1" ht="32.450000000000003" customHeight="1">
      <c r="B54" s="62"/>
      <c r="C54" s="63" t="s">
        <v>76</v>
      </c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289">
        <f>ROUND(AG55+AG59+AG63,2)</f>
        <v>0</v>
      </c>
      <c r="AH54" s="289"/>
      <c r="AI54" s="289"/>
      <c r="AJ54" s="289"/>
      <c r="AK54" s="289"/>
      <c r="AL54" s="289"/>
      <c r="AM54" s="289"/>
      <c r="AN54" s="322">
        <f t="shared" ref="AN54:AN66" si="0">SUM(AG54,AT54)</f>
        <v>0</v>
      </c>
      <c r="AO54" s="322"/>
      <c r="AP54" s="322"/>
      <c r="AQ54" s="66" t="s">
        <v>32</v>
      </c>
      <c r="AR54" s="62"/>
      <c r="AS54" s="67">
        <f>ROUND(AS55+AS59+AS63,2)</f>
        <v>0</v>
      </c>
      <c r="AT54" s="68">
        <f t="shared" ref="AT54:AT66" si="1">ROUND(SUM(AV54:AW54),2)</f>
        <v>0</v>
      </c>
      <c r="AU54" s="69">
        <f>ROUND(AU55+AU59+AU63,5)</f>
        <v>0</v>
      </c>
      <c r="AV54" s="68">
        <f>ROUND(AZ54*L29,2)</f>
        <v>0</v>
      </c>
      <c r="AW54" s="68">
        <f>ROUND(BA54*L30,2)</f>
        <v>0</v>
      </c>
      <c r="AX54" s="68">
        <f>ROUND(BB54*L29,2)</f>
        <v>0</v>
      </c>
      <c r="AY54" s="68">
        <f>ROUND(BC54*L30,2)</f>
        <v>0</v>
      </c>
      <c r="AZ54" s="68">
        <f>ROUND(AZ55+AZ59+AZ63,2)</f>
        <v>0</v>
      </c>
      <c r="BA54" s="68">
        <f>ROUND(BA55+BA59+BA63,2)</f>
        <v>0</v>
      </c>
      <c r="BB54" s="68">
        <f>ROUND(BB55+BB59+BB63,2)</f>
        <v>0</v>
      </c>
      <c r="BC54" s="68">
        <f>ROUND(BC55+BC59+BC63,2)</f>
        <v>0</v>
      </c>
      <c r="BD54" s="70">
        <f>ROUND(BD55+BD59+BD63,2)</f>
        <v>0</v>
      </c>
      <c r="BS54" s="71" t="s">
        <v>77</v>
      </c>
      <c r="BT54" s="71" t="s">
        <v>78</v>
      </c>
      <c r="BU54" s="72" t="s">
        <v>79</v>
      </c>
      <c r="BV54" s="71" t="s">
        <v>80</v>
      </c>
      <c r="BW54" s="71" t="s">
        <v>5</v>
      </c>
      <c r="BX54" s="71" t="s">
        <v>81</v>
      </c>
      <c r="CL54" s="71" t="s">
        <v>19</v>
      </c>
    </row>
    <row r="55" spans="1:91" s="6" customFormat="1" ht="24.75" customHeight="1">
      <c r="B55" s="73"/>
      <c r="C55" s="74"/>
      <c r="D55" s="284" t="s">
        <v>82</v>
      </c>
      <c r="E55" s="284"/>
      <c r="F55" s="284"/>
      <c r="G55" s="284"/>
      <c r="H55" s="284"/>
      <c r="I55" s="75"/>
      <c r="J55" s="284" t="s">
        <v>83</v>
      </c>
      <c r="K55" s="284"/>
      <c r="L55" s="284"/>
      <c r="M55" s="284"/>
      <c r="N55" s="284"/>
      <c r="O55" s="284"/>
      <c r="P55" s="284"/>
      <c r="Q55" s="284"/>
      <c r="R55" s="284"/>
      <c r="S55" s="284"/>
      <c r="T55" s="284"/>
      <c r="U55" s="284"/>
      <c r="V55" s="284"/>
      <c r="W55" s="284"/>
      <c r="X55" s="284"/>
      <c r="Y55" s="284"/>
      <c r="Z55" s="284"/>
      <c r="AA55" s="284"/>
      <c r="AB55" s="284"/>
      <c r="AC55" s="284"/>
      <c r="AD55" s="284"/>
      <c r="AE55" s="284"/>
      <c r="AF55" s="284"/>
      <c r="AG55" s="311">
        <f>ROUND(SUM(AG56:AG58),2)</f>
        <v>0</v>
      </c>
      <c r="AH55" s="312"/>
      <c r="AI55" s="312"/>
      <c r="AJ55" s="312"/>
      <c r="AK55" s="312"/>
      <c r="AL55" s="312"/>
      <c r="AM55" s="312"/>
      <c r="AN55" s="317">
        <f t="shared" si="0"/>
        <v>0</v>
      </c>
      <c r="AO55" s="312"/>
      <c r="AP55" s="312"/>
      <c r="AQ55" s="76" t="s">
        <v>84</v>
      </c>
      <c r="AR55" s="73"/>
      <c r="AS55" s="77">
        <f>ROUND(SUM(AS56:AS58),2)</f>
        <v>0</v>
      </c>
      <c r="AT55" s="78">
        <f t="shared" si="1"/>
        <v>0</v>
      </c>
      <c r="AU55" s="79">
        <f>ROUND(SUM(AU56:AU58),5)</f>
        <v>0</v>
      </c>
      <c r="AV55" s="78">
        <f>ROUND(AZ55*L29,2)</f>
        <v>0</v>
      </c>
      <c r="AW55" s="78">
        <f>ROUND(BA55*L30,2)</f>
        <v>0</v>
      </c>
      <c r="AX55" s="78">
        <f>ROUND(BB55*L29,2)</f>
        <v>0</v>
      </c>
      <c r="AY55" s="78">
        <f>ROUND(BC55*L30,2)</f>
        <v>0</v>
      </c>
      <c r="AZ55" s="78">
        <f>ROUND(SUM(AZ56:AZ58),2)</f>
        <v>0</v>
      </c>
      <c r="BA55" s="78">
        <f>ROUND(SUM(BA56:BA58),2)</f>
        <v>0</v>
      </c>
      <c r="BB55" s="78">
        <f>ROUND(SUM(BB56:BB58),2)</f>
        <v>0</v>
      </c>
      <c r="BC55" s="78">
        <f>ROUND(SUM(BC56:BC58),2)</f>
        <v>0</v>
      </c>
      <c r="BD55" s="80">
        <f>ROUND(SUM(BD56:BD58),2)</f>
        <v>0</v>
      </c>
      <c r="BS55" s="81" t="s">
        <v>77</v>
      </c>
      <c r="BT55" s="81" t="s">
        <v>85</v>
      </c>
      <c r="BU55" s="81" t="s">
        <v>79</v>
      </c>
      <c r="BV55" s="81" t="s">
        <v>80</v>
      </c>
      <c r="BW55" s="81" t="s">
        <v>86</v>
      </c>
      <c r="BX55" s="81" t="s">
        <v>5</v>
      </c>
      <c r="CL55" s="81" t="s">
        <v>19</v>
      </c>
      <c r="CM55" s="81" t="s">
        <v>87</v>
      </c>
    </row>
    <row r="56" spans="1:91" s="3" customFormat="1" ht="16.5" customHeight="1">
      <c r="A56" s="82" t="s">
        <v>88</v>
      </c>
      <c r="B56" s="47"/>
      <c r="C56" s="9"/>
      <c r="D56" s="9"/>
      <c r="E56" s="285" t="s">
        <v>89</v>
      </c>
      <c r="F56" s="285"/>
      <c r="G56" s="285"/>
      <c r="H56" s="285"/>
      <c r="I56" s="285"/>
      <c r="J56" s="9"/>
      <c r="K56" s="285" t="s">
        <v>90</v>
      </c>
      <c r="L56" s="285"/>
      <c r="M56" s="285"/>
      <c r="N56" s="285"/>
      <c r="O56" s="285"/>
      <c r="P56" s="285"/>
      <c r="Q56" s="285"/>
      <c r="R56" s="285"/>
      <c r="S56" s="285"/>
      <c r="T56" s="285"/>
      <c r="U56" s="285"/>
      <c r="V56" s="285"/>
      <c r="W56" s="285"/>
      <c r="X56" s="285"/>
      <c r="Y56" s="285"/>
      <c r="Z56" s="285"/>
      <c r="AA56" s="285"/>
      <c r="AB56" s="285"/>
      <c r="AC56" s="285"/>
      <c r="AD56" s="285"/>
      <c r="AE56" s="285"/>
      <c r="AF56" s="285"/>
      <c r="AG56" s="309">
        <f>'01 - Stavební práce'!J32</f>
        <v>0</v>
      </c>
      <c r="AH56" s="310"/>
      <c r="AI56" s="310"/>
      <c r="AJ56" s="310"/>
      <c r="AK56" s="310"/>
      <c r="AL56" s="310"/>
      <c r="AM56" s="310"/>
      <c r="AN56" s="309">
        <f t="shared" si="0"/>
        <v>0</v>
      </c>
      <c r="AO56" s="310"/>
      <c r="AP56" s="310"/>
      <c r="AQ56" s="83" t="s">
        <v>91</v>
      </c>
      <c r="AR56" s="47"/>
      <c r="AS56" s="84">
        <v>0</v>
      </c>
      <c r="AT56" s="85">
        <f t="shared" si="1"/>
        <v>0</v>
      </c>
      <c r="AU56" s="86">
        <f>'01 - Stavební práce'!P97</f>
        <v>0</v>
      </c>
      <c r="AV56" s="85">
        <f>'01 - Stavební práce'!J35</f>
        <v>0</v>
      </c>
      <c r="AW56" s="85">
        <f>'01 - Stavební práce'!J36</f>
        <v>0</v>
      </c>
      <c r="AX56" s="85">
        <f>'01 - Stavební práce'!J37</f>
        <v>0</v>
      </c>
      <c r="AY56" s="85">
        <f>'01 - Stavební práce'!J38</f>
        <v>0</v>
      </c>
      <c r="AZ56" s="85">
        <f>'01 - Stavební práce'!F35</f>
        <v>0</v>
      </c>
      <c r="BA56" s="85">
        <f>'01 - Stavební práce'!F36</f>
        <v>0</v>
      </c>
      <c r="BB56" s="85">
        <f>'01 - Stavební práce'!F37</f>
        <v>0</v>
      </c>
      <c r="BC56" s="85">
        <f>'01 - Stavební práce'!F38</f>
        <v>0</v>
      </c>
      <c r="BD56" s="87">
        <f>'01 - Stavební práce'!F39</f>
        <v>0</v>
      </c>
      <c r="BT56" s="26" t="s">
        <v>87</v>
      </c>
      <c r="BV56" s="26" t="s">
        <v>80</v>
      </c>
      <c r="BW56" s="26" t="s">
        <v>92</v>
      </c>
      <c r="BX56" s="26" t="s">
        <v>86</v>
      </c>
      <c r="CL56" s="26" t="s">
        <v>19</v>
      </c>
    </row>
    <row r="57" spans="1:91" s="3" customFormat="1" ht="16.5" customHeight="1">
      <c r="A57" s="82" t="s">
        <v>88</v>
      </c>
      <c r="B57" s="47"/>
      <c r="C57" s="9"/>
      <c r="D57" s="9"/>
      <c r="E57" s="285" t="s">
        <v>93</v>
      </c>
      <c r="F57" s="285"/>
      <c r="G57" s="285"/>
      <c r="H57" s="285"/>
      <c r="I57" s="285"/>
      <c r="J57" s="9"/>
      <c r="K57" s="285" t="s">
        <v>94</v>
      </c>
      <c r="L57" s="285"/>
      <c r="M57" s="285"/>
      <c r="N57" s="285"/>
      <c r="O57" s="285"/>
      <c r="P57" s="285"/>
      <c r="Q57" s="285"/>
      <c r="R57" s="285"/>
      <c r="S57" s="285"/>
      <c r="T57" s="285"/>
      <c r="U57" s="285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309">
        <f>'02 - Elektroinstalace'!J32</f>
        <v>0</v>
      </c>
      <c r="AH57" s="310"/>
      <c r="AI57" s="310"/>
      <c r="AJ57" s="310"/>
      <c r="AK57" s="310"/>
      <c r="AL57" s="310"/>
      <c r="AM57" s="310"/>
      <c r="AN57" s="309">
        <f t="shared" si="0"/>
        <v>0</v>
      </c>
      <c r="AO57" s="310"/>
      <c r="AP57" s="310"/>
      <c r="AQ57" s="83" t="s">
        <v>91</v>
      </c>
      <c r="AR57" s="47"/>
      <c r="AS57" s="84">
        <v>0</v>
      </c>
      <c r="AT57" s="85">
        <f t="shared" si="1"/>
        <v>0</v>
      </c>
      <c r="AU57" s="86">
        <f>'02 - Elektroinstalace'!P97</f>
        <v>0</v>
      </c>
      <c r="AV57" s="85">
        <f>'02 - Elektroinstalace'!J35</f>
        <v>0</v>
      </c>
      <c r="AW57" s="85">
        <f>'02 - Elektroinstalace'!J36</f>
        <v>0</v>
      </c>
      <c r="AX57" s="85">
        <f>'02 - Elektroinstalace'!J37</f>
        <v>0</v>
      </c>
      <c r="AY57" s="85">
        <f>'02 - Elektroinstalace'!J38</f>
        <v>0</v>
      </c>
      <c r="AZ57" s="85">
        <f>'02 - Elektroinstalace'!F35</f>
        <v>0</v>
      </c>
      <c r="BA57" s="85">
        <f>'02 - Elektroinstalace'!F36</f>
        <v>0</v>
      </c>
      <c r="BB57" s="85">
        <f>'02 - Elektroinstalace'!F37</f>
        <v>0</v>
      </c>
      <c r="BC57" s="85">
        <f>'02 - Elektroinstalace'!F38</f>
        <v>0</v>
      </c>
      <c r="BD57" s="87">
        <f>'02 - Elektroinstalace'!F39</f>
        <v>0</v>
      </c>
      <c r="BT57" s="26" t="s">
        <v>87</v>
      </c>
      <c r="BV57" s="26" t="s">
        <v>80</v>
      </c>
      <c r="BW57" s="26" t="s">
        <v>95</v>
      </c>
      <c r="BX57" s="26" t="s">
        <v>86</v>
      </c>
      <c r="CL57" s="26" t="s">
        <v>19</v>
      </c>
    </row>
    <row r="58" spans="1:91" s="3" customFormat="1" ht="16.5" customHeight="1">
      <c r="A58" s="82" t="s">
        <v>88</v>
      </c>
      <c r="B58" s="47"/>
      <c r="C58" s="9"/>
      <c r="D58" s="9"/>
      <c r="E58" s="285" t="s">
        <v>96</v>
      </c>
      <c r="F58" s="285"/>
      <c r="G58" s="285"/>
      <c r="H58" s="285"/>
      <c r="I58" s="285"/>
      <c r="J58" s="9"/>
      <c r="K58" s="285" t="s">
        <v>97</v>
      </c>
      <c r="L58" s="285"/>
      <c r="M58" s="285"/>
      <c r="N58" s="285"/>
      <c r="O58" s="285"/>
      <c r="P58" s="285"/>
      <c r="Q58" s="285"/>
      <c r="R58" s="285"/>
      <c r="S58" s="285"/>
      <c r="T58" s="285"/>
      <c r="U58" s="285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309">
        <f>'VRN - Vedlejší rozpočtové...'!J32</f>
        <v>0</v>
      </c>
      <c r="AH58" s="310"/>
      <c r="AI58" s="310"/>
      <c r="AJ58" s="310"/>
      <c r="AK58" s="310"/>
      <c r="AL58" s="310"/>
      <c r="AM58" s="310"/>
      <c r="AN58" s="309">
        <f t="shared" si="0"/>
        <v>0</v>
      </c>
      <c r="AO58" s="310"/>
      <c r="AP58" s="310"/>
      <c r="AQ58" s="83" t="s">
        <v>91</v>
      </c>
      <c r="AR58" s="47"/>
      <c r="AS58" s="84">
        <v>0</v>
      </c>
      <c r="AT58" s="85">
        <f t="shared" si="1"/>
        <v>0</v>
      </c>
      <c r="AU58" s="86">
        <f>'VRN - Vedlejší rozpočtové...'!P89</f>
        <v>0</v>
      </c>
      <c r="AV58" s="85">
        <f>'VRN - Vedlejší rozpočtové...'!J35</f>
        <v>0</v>
      </c>
      <c r="AW58" s="85">
        <f>'VRN - Vedlejší rozpočtové...'!J36</f>
        <v>0</v>
      </c>
      <c r="AX58" s="85">
        <f>'VRN - Vedlejší rozpočtové...'!J37</f>
        <v>0</v>
      </c>
      <c r="AY58" s="85">
        <f>'VRN - Vedlejší rozpočtové...'!J38</f>
        <v>0</v>
      </c>
      <c r="AZ58" s="85">
        <f>'VRN - Vedlejší rozpočtové...'!F35</f>
        <v>0</v>
      </c>
      <c r="BA58" s="85">
        <f>'VRN - Vedlejší rozpočtové...'!F36</f>
        <v>0</v>
      </c>
      <c r="BB58" s="85">
        <f>'VRN - Vedlejší rozpočtové...'!F37</f>
        <v>0</v>
      </c>
      <c r="BC58" s="85">
        <f>'VRN - Vedlejší rozpočtové...'!F38</f>
        <v>0</v>
      </c>
      <c r="BD58" s="87">
        <f>'VRN - Vedlejší rozpočtové...'!F39</f>
        <v>0</v>
      </c>
      <c r="BT58" s="26" t="s">
        <v>87</v>
      </c>
      <c r="BV58" s="26" t="s">
        <v>80</v>
      </c>
      <c r="BW58" s="26" t="s">
        <v>98</v>
      </c>
      <c r="BX58" s="26" t="s">
        <v>86</v>
      </c>
      <c r="CL58" s="26" t="s">
        <v>19</v>
      </c>
    </row>
    <row r="59" spans="1:91" s="6" customFormat="1" ht="16.5" customHeight="1">
      <c r="B59" s="73"/>
      <c r="C59" s="74"/>
      <c r="D59" s="284" t="s">
        <v>99</v>
      </c>
      <c r="E59" s="284"/>
      <c r="F59" s="284"/>
      <c r="G59" s="284"/>
      <c r="H59" s="284"/>
      <c r="I59" s="75"/>
      <c r="J59" s="284" t="s">
        <v>100</v>
      </c>
      <c r="K59" s="284"/>
      <c r="L59" s="284"/>
      <c r="M59" s="284"/>
      <c r="N59" s="284"/>
      <c r="O59" s="284"/>
      <c r="P59" s="284"/>
      <c r="Q59" s="284"/>
      <c r="R59" s="284"/>
      <c r="S59" s="284"/>
      <c r="T59" s="284"/>
      <c r="U59" s="284"/>
      <c r="V59" s="284"/>
      <c r="W59" s="284"/>
      <c r="X59" s="284"/>
      <c r="Y59" s="284"/>
      <c r="Z59" s="284"/>
      <c r="AA59" s="284"/>
      <c r="AB59" s="284"/>
      <c r="AC59" s="284"/>
      <c r="AD59" s="284"/>
      <c r="AE59" s="284"/>
      <c r="AF59" s="284"/>
      <c r="AG59" s="311">
        <f>ROUND(SUM(AG60:AG62),2)</f>
        <v>0</v>
      </c>
      <c r="AH59" s="312"/>
      <c r="AI59" s="312"/>
      <c r="AJ59" s="312"/>
      <c r="AK59" s="312"/>
      <c r="AL59" s="312"/>
      <c r="AM59" s="312"/>
      <c r="AN59" s="317">
        <f t="shared" si="0"/>
        <v>0</v>
      </c>
      <c r="AO59" s="312"/>
      <c r="AP59" s="312"/>
      <c r="AQ59" s="76" t="s">
        <v>84</v>
      </c>
      <c r="AR59" s="73"/>
      <c r="AS59" s="77">
        <f>ROUND(SUM(AS60:AS62),2)</f>
        <v>0</v>
      </c>
      <c r="AT59" s="78">
        <f t="shared" si="1"/>
        <v>0</v>
      </c>
      <c r="AU59" s="79">
        <f>ROUND(SUM(AU60:AU62),5)</f>
        <v>0</v>
      </c>
      <c r="AV59" s="78">
        <f>ROUND(AZ59*L29,2)</f>
        <v>0</v>
      </c>
      <c r="AW59" s="78">
        <f>ROUND(BA59*L30,2)</f>
        <v>0</v>
      </c>
      <c r="AX59" s="78">
        <f>ROUND(BB59*L29,2)</f>
        <v>0</v>
      </c>
      <c r="AY59" s="78">
        <f>ROUND(BC59*L30,2)</f>
        <v>0</v>
      </c>
      <c r="AZ59" s="78">
        <f>ROUND(SUM(AZ60:AZ62),2)</f>
        <v>0</v>
      </c>
      <c r="BA59" s="78">
        <f>ROUND(SUM(BA60:BA62),2)</f>
        <v>0</v>
      </c>
      <c r="BB59" s="78">
        <f>ROUND(SUM(BB60:BB62),2)</f>
        <v>0</v>
      </c>
      <c r="BC59" s="78">
        <f>ROUND(SUM(BC60:BC62),2)</f>
        <v>0</v>
      </c>
      <c r="BD59" s="80">
        <f>ROUND(SUM(BD60:BD62),2)</f>
        <v>0</v>
      </c>
      <c r="BS59" s="81" t="s">
        <v>77</v>
      </c>
      <c r="BT59" s="81" t="s">
        <v>85</v>
      </c>
      <c r="BU59" s="81" t="s">
        <v>79</v>
      </c>
      <c r="BV59" s="81" t="s">
        <v>80</v>
      </c>
      <c r="BW59" s="81" t="s">
        <v>101</v>
      </c>
      <c r="BX59" s="81" t="s">
        <v>5</v>
      </c>
      <c r="CL59" s="81" t="s">
        <v>19</v>
      </c>
      <c r="CM59" s="81" t="s">
        <v>87</v>
      </c>
    </row>
    <row r="60" spans="1:91" s="3" customFormat="1" ht="16.5" customHeight="1">
      <c r="A60" s="82" t="s">
        <v>88</v>
      </c>
      <c r="B60" s="47"/>
      <c r="C60" s="9"/>
      <c r="D60" s="9"/>
      <c r="E60" s="285" t="s">
        <v>89</v>
      </c>
      <c r="F60" s="285"/>
      <c r="G60" s="285"/>
      <c r="H60" s="285"/>
      <c r="I60" s="285"/>
      <c r="J60" s="9"/>
      <c r="K60" s="285" t="s">
        <v>90</v>
      </c>
      <c r="L60" s="285"/>
      <c r="M60" s="285"/>
      <c r="N60" s="285"/>
      <c r="O60" s="285"/>
      <c r="P60" s="285"/>
      <c r="Q60" s="285"/>
      <c r="R60" s="285"/>
      <c r="S60" s="285"/>
      <c r="T60" s="285"/>
      <c r="U60" s="285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309">
        <f>'01 - Stavební práce_01'!J32</f>
        <v>0</v>
      </c>
      <c r="AH60" s="310"/>
      <c r="AI60" s="310"/>
      <c r="AJ60" s="310"/>
      <c r="AK60" s="310"/>
      <c r="AL60" s="310"/>
      <c r="AM60" s="310"/>
      <c r="AN60" s="309">
        <f t="shared" si="0"/>
        <v>0</v>
      </c>
      <c r="AO60" s="310"/>
      <c r="AP60" s="310"/>
      <c r="AQ60" s="83" t="s">
        <v>91</v>
      </c>
      <c r="AR60" s="47"/>
      <c r="AS60" s="84">
        <v>0</v>
      </c>
      <c r="AT60" s="85">
        <f t="shared" si="1"/>
        <v>0</v>
      </c>
      <c r="AU60" s="86">
        <f>'01 - Stavební práce_01'!P97</f>
        <v>0</v>
      </c>
      <c r="AV60" s="85">
        <f>'01 - Stavební práce_01'!J35</f>
        <v>0</v>
      </c>
      <c r="AW60" s="85">
        <f>'01 - Stavební práce_01'!J36</f>
        <v>0</v>
      </c>
      <c r="AX60" s="85">
        <f>'01 - Stavební práce_01'!J37</f>
        <v>0</v>
      </c>
      <c r="AY60" s="85">
        <f>'01 - Stavební práce_01'!J38</f>
        <v>0</v>
      </c>
      <c r="AZ60" s="85">
        <f>'01 - Stavební práce_01'!F35</f>
        <v>0</v>
      </c>
      <c r="BA60" s="85">
        <f>'01 - Stavební práce_01'!F36</f>
        <v>0</v>
      </c>
      <c r="BB60" s="85">
        <f>'01 - Stavební práce_01'!F37</f>
        <v>0</v>
      </c>
      <c r="BC60" s="85">
        <f>'01 - Stavební práce_01'!F38</f>
        <v>0</v>
      </c>
      <c r="BD60" s="87">
        <f>'01 - Stavební práce_01'!F39</f>
        <v>0</v>
      </c>
      <c r="BT60" s="26" t="s">
        <v>87</v>
      </c>
      <c r="BV60" s="26" t="s">
        <v>80</v>
      </c>
      <c r="BW60" s="26" t="s">
        <v>102</v>
      </c>
      <c r="BX60" s="26" t="s">
        <v>101</v>
      </c>
      <c r="CL60" s="26" t="s">
        <v>19</v>
      </c>
    </row>
    <row r="61" spans="1:91" s="3" customFormat="1" ht="16.5" customHeight="1">
      <c r="A61" s="82" t="s">
        <v>88</v>
      </c>
      <c r="B61" s="47"/>
      <c r="C61" s="9"/>
      <c r="D61" s="9"/>
      <c r="E61" s="285" t="s">
        <v>93</v>
      </c>
      <c r="F61" s="285"/>
      <c r="G61" s="285"/>
      <c r="H61" s="285"/>
      <c r="I61" s="285"/>
      <c r="J61" s="9"/>
      <c r="K61" s="285" t="s">
        <v>94</v>
      </c>
      <c r="L61" s="285"/>
      <c r="M61" s="285"/>
      <c r="N61" s="285"/>
      <c r="O61" s="285"/>
      <c r="P61" s="285"/>
      <c r="Q61" s="285"/>
      <c r="R61" s="285"/>
      <c r="S61" s="285"/>
      <c r="T61" s="285"/>
      <c r="U61" s="285"/>
      <c r="V61" s="285"/>
      <c r="W61" s="285"/>
      <c r="X61" s="285"/>
      <c r="Y61" s="285"/>
      <c r="Z61" s="285"/>
      <c r="AA61" s="285"/>
      <c r="AB61" s="285"/>
      <c r="AC61" s="285"/>
      <c r="AD61" s="285"/>
      <c r="AE61" s="285"/>
      <c r="AF61" s="285"/>
      <c r="AG61" s="309">
        <f>'02 - Elektroinstalace_01'!J32</f>
        <v>0</v>
      </c>
      <c r="AH61" s="310"/>
      <c r="AI61" s="310"/>
      <c r="AJ61" s="310"/>
      <c r="AK61" s="310"/>
      <c r="AL61" s="310"/>
      <c r="AM61" s="310"/>
      <c r="AN61" s="309">
        <f t="shared" si="0"/>
        <v>0</v>
      </c>
      <c r="AO61" s="310"/>
      <c r="AP61" s="310"/>
      <c r="AQ61" s="83" t="s">
        <v>91</v>
      </c>
      <c r="AR61" s="47"/>
      <c r="AS61" s="84">
        <v>0</v>
      </c>
      <c r="AT61" s="85">
        <f t="shared" si="1"/>
        <v>0</v>
      </c>
      <c r="AU61" s="86">
        <f>'02 - Elektroinstalace_01'!P95</f>
        <v>0</v>
      </c>
      <c r="AV61" s="85">
        <f>'02 - Elektroinstalace_01'!J35</f>
        <v>0</v>
      </c>
      <c r="AW61" s="85">
        <f>'02 - Elektroinstalace_01'!J36</f>
        <v>0</v>
      </c>
      <c r="AX61" s="85">
        <f>'02 - Elektroinstalace_01'!J37</f>
        <v>0</v>
      </c>
      <c r="AY61" s="85">
        <f>'02 - Elektroinstalace_01'!J38</f>
        <v>0</v>
      </c>
      <c r="AZ61" s="85">
        <f>'02 - Elektroinstalace_01'!F35</f>
        <v>0</v>
      </c>
      <c r="BA61" s="85">
        <f>'02 - Elektroinstalace_01'!F36</f>
        <v>0</v>
      </c>
      <c r="BB61" s="85">
        <f>'02 - Elektroinstalace_01'!F37</f>
        <v>0</v>
      </c>
      <c r="BC61" s="85">
        <f>'02 - Elektroinstalace_01'!F38</f>
        <v>0</v>
      </c>
      <c r="BD61" s="87">
        <f>'02 - Elektroinstalace_01'!F39</f>
        <v>0</v>
      </c>
      <c r="BT61" s="26" t="s">
        <v>87</v>
      </c>
      <c r="BV61" s="26" t="s">
        <v>80</v>
      </c>
      <c r="BW61" s="26" t="s">
        <v>103</v>
      </c>
      <c r="BX61" s="26" t="s">
        <v>101</v>
      </c>
      <c r="CL61" s="26" t="s">
        <v>19</v>
      </c>
    </row>
    <row r="62" spans="1:91" s="3" customFormat="1" ht="16.5" customHeight="1">
      <c r="A62" s="82" t="s">
        <v>88</v>
      </c>
      <c r="B62" s="47"/>
      <c r="C62" s="9"/>
      <c r="D62" s="9"/>
      <c r="E62" s="285" t="s">
        <v>96</v>
      </c>
      <c r="F62" s="285"/>
      <c r="G62" s="285"/>
      <c r="H62" s="285"/>
      <c r="I62" s="285"/>
      <c r="J62" s="9"/>
      <c r="K62" s="285" t="s">
        <v>97</v>
      </c>
      <c r="L62" s="285"/>
      <c r="M62" s="285"/>
      <c r="N62" s="285"/>
      <c r="O62" s="285"/>
      <c r="P62" s="285"/>
      <c r="Q62" s="285"/>
      <c r="R62" s="285"/>
      <c r="S62" s="285"/>
      <c r="T62" s="285"/>
      <c r="U62" s="285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285"/>
      <c r="AG62" s="309">
        <f>'VRN - Vedlejší rozpočtové..._01'!J32</f>
        <v>0</v>
      </c>
      <c r="AH62" s="310"/>
      <c r="AI62" s="310"/>
      <c r="AJ62" s="310"/>
      <c r="AK62" s="310"/>
      <c r="AL62" s="310"/>
      <c r="AM62" s="310"/>
      <c r="AN62" s="309">
        <f t="shared" si="0"/>
        <v>0</v>
      </c>
      <c r="AO62" s="310"/>
      <c r="AP62" s="310"/>
      <c r="AQ62" s="83" t="s">
        <v>91</v>
      </c>
      <c r="AR62" s="47"/>
      <c r="AS62" s="84">
        <v>0</v>
      </c>
      <c r="AT62" s="85">
        <f t="shared" si="1"/>
        <v>0</v>
      </c>
      <c r="AU62" s="86">
        <f>'VRN - Vedlejší rozpočtové..._01'!P89</f>
        <v>0</v>
      </c>
      <c r="AV62" s="85">
        <f>'VRN - Vedlejší rozpočtové..._01'!J35</f>
        <v>0</v>
      </c>
      <c r="AW62" s="85">
        <f>'VRN - Vedlejší rozpočtové..._01'!J36</f>
        <v>0</v>
      </c>
      <c r="AX62" s="85">
        <f>'VRN - Vedlejší rozpočtové..._01'!J37</f>
        <v>0</v>
      </c>
      <c r="AY62" s="85">
        <f>'VRN - Vedlejší rozpočtové..._01'!J38</f>
        <v>0</v>
      </c>
      <c r="AZ62" s="85">
        <f>'VRN - Vedlejší rozpočtové..._01'!F35</f>
        <v>0</v>
      </c>
      <c r="BA62" s="85">
        <f>'VRN - Vedlejší rozpočtové..._01'!F36</f>
        <v>0</v>
      </c>
      <c r="BB62" s="85">
        <f>'VRN - Vedlejší rozpočtové..._01'!F37</f>
        <v>0</v>
      </c>
      <c r="BC62" s="85">
        <f>'VRN - Vedlejší rozpočtové..._01'!F38</f>
        <v>0</v>
      </c>
      <c r="BD62" s="87">
        <f>'VRN - Vedlejší rozpočtové..._01'!F39</f>
        <v>0</v>
      </c>
      <c r="BT62" s="26" t="s">
        <v>87</v>
      </c>
      <c r="BV62" s="26" t="s">
        <v>80</v>
      </c>
      <c r="BW62" s="26" t="s">
        <v>104</v>
      </c>
      <c r="BX62" s="26" t="s">
        <v>101</v>
      </c>
      <c r="CL62" s="26" t="s">
        <v>19</v>
      </c>
    </row>
    <row r="63" spans="1:91" s="6" customFormat="1" ht="16.5" customHeight="1">
      <c r="B63" s="73"/>
      <c r="C63" s="74"/>
      <c r="D63" s="284" t="s">
        <v>105</v>
      </c>
      <c r="E63" s="284"/>
      <c r="F63" s="284"/>
      <c r="G63" s="284"/>
      <c r="H63" s="284"/>
      <c r="I63" s="75"/>
      <c r="J63" s="284" t="s">
        <v>106</v>
      </c>
      <c r="K63" s="284"/>
      <c r="L63" s="284"/>
      <c r="M63" s="284"/>
      <c r="N63" s="284"/>
      <c r="O63" s="284"/>
      <c r="P63" s="284"/>
      <c r="Q63" s="284"/>
      <c r="R63" s="284"/>
      <c r="S63" s="284"/>
      <c r="T63" s="284"/>
      <c r="U63" s="284"/>
      <c r="V63" s="284"/>
      <c r="W63" s="284"/>
      <c r="X63" s="284"/>
      <c r="Y63" s="284"/>
      <c r="Z63" s="284"/>
      <c r="AA63" s="284"/>
      <c r="AB63" s="284"/>
      <c r="AC63" s="284"/>
      <c r="AD63" s="284"/>
      <c r="AE63" s="284"/>
      <c r="AF63" s="284"/>
      <c r="AG63" s="311">
        <f>ROUND(SUM(AG64:AG66),2)</f>
        <v>0</v>
      </c>
      <c r="AH63" s="312"/>
      <c r="AI63" s="312"/>
      <c r="AJ63" s="312"/>
      <c r="AK63" s="312"/>
      <c r="AL63" s="312"/>
      <c r="AM63" s="312"/>
      <c r="AN63" s="317">
        <f t="shared" si="0"/>
        <v>0</v>
      </c>
      <c r="AO63" s="312"/>
      <c r="AP63" s="312"/>
      <c r="AQ63" s="76" t="s">
        <v>84</v>
      </c>
      <c r="AR63" s="73"/>
      <c r="AS63" s="77">
        <f>ROUND(SUM(AS64:AS66),2)</f>
        <v>0</v>
      </c>
      <c r="AT63" s="78">
        <f t="shared" si="1"/>
        <v>0</v>
      </c>
      <c r="AU63" s="79">
        <f>ROUND(SUM(AU64:AU66),5)</f>
        <v>0</v>
      </c>
      <c r="AV63" s="78">
        <f>ROUND(AZ63*L29,2)</f>
        <v>0</v>
      </c>
      <c r="AW63" s="78">
        <f>ROUND(BA63*L30,2)</f>
        <v>0</v>
      </c>
      <c r="AX63" s="78">
        <f>ROUND(BB63*L29,2)</f>
        <v>0</v>
      </c>
      <c r="AY63" s="78">
        <f>ROUND(BC63*L30,2)</f>
        <v>0</v>
      </c>
      <c r="AZ63" s="78">
        <f>ROUND(SUM(AZ64:AZ66),2)</f>
        <v>0</v>
      </c>
      <c r="BA63" s="78">
        <f>ROUND(SUM(BA64:BA66),2)</f>
        <v>0</v>
      </c>
      <c r="BB63" s="78">
        <f>ROUND(SUM(BB64:BB66),2)</f>
        <v>0</v>
      </c>
      <c r="BC63" s="78">
        <f>ROUND(SUM(BC64:BC66),2)</f>
        <v>0</v>
      </c>
      <c r="BD63" s="80">
        <f>ROUND(SUM(BD64:BD66),2)</f>
        <v>0</v>
      </c>
      <c r="BS63" s="81" t="s">
        <v>77</v>
      </c>
      <c r="BT63" s="81" t="s">
        <v>85</v>
      </c>
      <c r="BU63" s="81" t="s">
        <v>79</v>
      </c>
      <c r="BV63" s="81" t="s">
        <v>80</v>
      </c>
      <c r="BW63" s="81" t="s">
        <v>107</v>
      </c>
      <c r="BX63" s="81" t="s">
        <v>5</v>
      </c>
      <c r="CL63" s="81" t="s">
        <v>19</v>
      </c>
      <c r="CM63" s="81" t="s">
        <v>87</v>
      </c>
    </row>
    <row r="64" spans="1:91" s="3" customFormat="1" ht="16.5" customHeight="1">
      <c r="A64" s="82" t="s">
        <v>88</v>
      </c>
      <c r="B64" s="47"/>
      <c r="C64" s="9"/>
      <c r="D64" s="9"/>
      <c r="E64" s="285" t="s">
        <v>89</v>
      </c>
      <c r="F64" s="285"/>
      <c r="G64" s="285"/>
      <c r="H64" s="285"/>
      <c r="I64" s="285"/>
      <c r="J64" s="9"/>
      <c r="K64" s="285" t="s">
        <v>90</v>
      </c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309">
        <f>'01 - Stavební práce_02'!J32</f>
        <v>0</v>
      </c>
      <c r="AH64" s="310"/>
      <c r="AI64" s="310"/>
      <c r="AJ64" s="310"/>
      <c r="AK64" s="310"/>
      <c r="AL64" s="310"/>
      <c r="AM64" s="310"/>
      <c r="AN64" s="309">
        <f t="shared" si="0"/>
        <v>0</v>
      </c>
      <c r="AO64" s="310"/>
      <c r="AP64" s="310"/>
      <c r="AQ64" s="83" t="s">
        <v>91</v>
      </c>
      <c r="AR64" s="47"/>
      <c r="AS64" s="84">
        <v>0</v>
      </c>
      <c r="AT64" s="85">
        <f t="shared" si="1"/>
        <v>0</v>
      </c>
      <c r="AU64" s="86">
        <f>'01 - Stavební práce_02'!P96</f>
        <v>0</v>
      </c>
      <c r="AV64" s="85">
        <f>'01 - Stavební práce_02'!J35</f>
        <v>0</v>
      </c>
      <c r="AW64" s="85">
        <f>'01 - Stavební práce_02'!J36</f>
        <v>0</v>
      </c>
      <c r="AX64" s="85">
        <f>'01 - Stavební práce_02'!J37</f>
        <v>0</v>
      </c>
      <c r="AY64" s="85">
        <f>'01 - Stavební práce_02'!J38</f>
        <v>0</v>
      </c>
      <c r="AZ64" s="85">
        <f>'01 - Stavební práce_02'!F35</f>
        <v>0</v>
      </c>
      <c r="BA64" s="85">
        <f>'01 - Stavební práce_02'!F36</f>
        <v>0</v>
      </c>
      <c r="BB64" s="85">
        <f>'01 - Stavební práce_02'!F37</f>
        <v>0</v>
      </c>
      <c r="BC64" s="85">
        <f>'01 - Stavební práce_02'!F38</f>
        <v>0</v>
      </c>
      <c r="BD64" s="87">
        <f>'01 - Stavební práce_02'!F39</f>
        <v>0</v>
      </c>
      <c r="BT64" s="26" t="s">
        <v>87</v>
      </c>
      <c r="BV64" s="26" t="s">
        <v>80</v>
      </c>
      <c r="BW64" s="26" t="s">
        <v>108</v>
      </c>
      <c r="BX64" s="26" t="s">
        <v>107</v>
      </c>
      <c r="CL64" s="26" t="s">
        <v>19</v>
      </c>
    </row>
    <row r="65" spans="1:90" s="3" customFormat="1" ht="16.5" customHeight="1">
      <c r="A65" s="82" t="s">
        <v>88</v>
      </c>
      <c r="B65" s="47"/>
      <c r="C65" s="9"/>
      <c r="D65" s="9"/>
      <c r="E65" s="285" t="s">
        <v>93</v>
      </c>
      <c r="F65" s="285"/>
      <c r="G65" s="285"/>
      <c r="H65" s="285"/>
      <c r="I65" s="285"/>
      <c r="J65" s="9"/>
      <c r="K65" s="285" t="s">
        <v>94</v>
      </c>
      <c r="L65" s="285"/>
      <c r="M65" s="285"/>
      <c r="N65" s="285"/>
      <c r="O65" s="285"/>
      <c r="P65" s="285"/>
      <c r="Q65" s="285"/>
      <c r="R65" s="285"/>
      <c r="S65" s="285"/>
      <c r="T65" s="285"/>
      <c r="U65" s="285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309">
        <f>'02 - Elektroinstalace_02'!J32</f>
        <v>0</v>
      </c>
      <c r="AH65" s="310"/>
      <c r="AI65" s="310"/>
      <c r="AJ65" s="310"/>
      <c r="AK65" s="310"/>
      <c r="AL65" s="310"/>
      <c r="AM65" s="310"/>
      <c r="AN65" s="309">
        <f t="shared" si="0"/>
        <v>0</v>
      </c>
      <c r="AO65" s="310"/>
      <c r="AP65" s="310"/>
      <c r="AQ65" s="83" t="s">
        <v>91</v>
      </c>
      <c r="AR65" s="47"/>
      <c r="AS65" s="84">
        <v>0</v>
      </c>
      <c r="AT65" s="85">
        <f t="shared" si="1"/>
        <v>0</v>
      </c>
      <c r="AU65" s="86">
        <f>'02 - Elektroinstalace_02'!P95</f>
        <v>0</v>
      </c>
      <c r="AV65" s="85">
        <f>'02 - Elektroinstalace_02'!J35</f>
        <v>0</v>
      </c>
      <c r="AW65" s="85">
        <f>'02 - Elektroinstalace_02'!J36</f>
        <v>0</v>
      </c>
      <c r="AX65" s="85">
        <f>'02 - Elektroinstalace_02'!J37</f>
        <v>0</v>
      </c>
      <c r="AY65" s="85">
        <f>'02 - Elektroinstalace_02'!J38</f>
        <v>0</v>
      </c>
      <c r="AZ65" s="85">
        <f>'02 - Elektroinstalace_02'!F35</f>
        <v>0</v>
      </c>
      <c r="BA65" s="85">
        <f>'02 - Elektroinstalace_02'!F36</f>
        <v>0</v>
      </c>
      <c r="BB65" s="85">
        <f>'02 - Elektroinstalace_02'!F37</f>
        <v>0</v>
      </c>
      <c r="BC65" s="85">
        <f>'02 - Elektroinstalace_02'!F38</f>
        <v>0</v>
      </c>
      <c r="BD65" s="87">
        <f>'02 - Elektroinstalace_02'!F39</f>
        <v>0</v>
      </c>
      <c r="BT65" s="26" t="s">
        <v>87</v>
      </c>
      <c r="BV65" s="26" t="s">
        <v>80</v>
      </c>
      <c r="BW65" s="26" t="s">
        <v>109</v>
      </c>
      <c r="BX65" s="26" t="s">
        <v>107</v>
      </c>
      <c r="CL65" s="26" t="s">
        <v>19</v>
      </c>
    </row>
    <row r="66" spans="1:90" s="3" customFormat="1" ht="16.5" customHeight="1">
      <c r="A66" s="82" t="s">
        <v>88</v>
      </c>
      <c r="B66" s="47"/>
      <c r="C66" s="9"/>
      <c r="D66" s="9"/>
      <c r="E66" s="285" t="s">
        <v>96</v>
      </c>
      <c r="F66" s="285"/>
      <c r="G66" s="285"/>
      <c r="H66" s="285"/>
      <c r="I66" s="285"/>
      <c r="J66" s="9"/>
      <c r="K66" s="285" t="s">
        <v>97</v>
      </c>
      <c r="L66" s="285"/>
      <c r="M66" s="285"/>
      <c r="N66" s="285"/>
      <c r="O66" s="285"/>
      <c r="P66" s="285"/>
      <c r="Q66" s="285"/>
      <c r="R66" s="285"/>
      <c r="S66" s="285"/>
      <c r="T66" s="285"/>
      <c r="U66" s="285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309">
        <f>'VRN - Vedlejší rozpočtové..._02'!J32</f>
        <v>0</v>
      </c>
      <c r="AH66" s="310"/>
      <c r="AI66" s="310"/>
      <c r="AJ66" s="310"/>
      <c r="AK66" s="310"/>
      <c r="AL66" s="310"/>
      <c r="AM66" s="310"/>
      <c r="AN66" s="309">
        <f t="shared" si="0"/>
        <v>0</v>
      </c>
      <c r="AO66" s="310"/>
      <c r="AP66" s="310"/>
      <c r="AQ66" s="83" t="s">
        <v>91</v>
      </c>
      <c r="AR66" s="47"/>
      <c r="AS66" s="88">
        <v>0</v>
      </c>
      <c r="AT66" s="89">
        <f t="shared" si="1"/>
        <v>0</v>
      </c>
      <c r="AU66" s="90">
        <f>'VRN - Vedlejší rozpočtové..._02'!P89</f>
        <v>0</v>
      </c>
      <c r="AV66" s="89">
        <f>'VRN - Vedlejší rozpočtové..._02'!J35</f>
        <v>0</v>
      </c>
      <c r="AW66" s="89">
        <f>'VRN - Vedlejší rozpočtové..._02'!J36</f>
        <v>0</v>
      </c>
      <c r="AX66" s="89">
        <f>'VRN - Vedlejší rozpočtové..._02'!J37</f>
        <v>0</v>
      </c>
      <c r="AY66" s="89">
        <f>'VRN - Vedlejší rozpočtové..._02'!J38</f>
        <v>0</v>
      </c>
      <c r="AZ66" s="89">
        <f>'VRN - Vedlejší rozpočtové..._02'!F35</f>
        <v>0</v>
      </c>
      <c r="BA66" s="89">
        <f>'VRN - Vedlejší rozpočtové..._02'!F36</f>
        <v>0</v>
      </c>
      <c r="BB66" s="89">
        <f>'VRN - Vedlejší rozpočtové..._02'!F37</f>
        <v>0</v>
      </c>
      <c r="BC66" s="89">
        <f>'VRN - Vedlejší rozpočtové..._02'!F38</f>
        <v>0</v>
      </c>
      <c r="BD66" s="91">
        <f>'VRN - Vedlejší rozpočtové..._02'!F39</f>
        <v>0</v>
      </c>
      <c r="BT66" s="26" t="s">
        <v>87</v>
      </c>
      <c r="BV66" s="26" t="s">
        <v>80</v>
      </c>
      <c r="BW66" s="26" t="s">
        <v>110</v>
      </c>
      <c r="BX66" s="26" t="s">
        <v>107</v>
      </c>
      <c r="CL66" s="26" t="s">
        <v>19</v>
      </c>
    </row>
    <row r="67" spans="1:90" s="1" customFormat="1" ht="30" customHeight="1">
      <c r="B67" s="34"/>
      <c r="AR67" s="34"/>
    </row>
    <row r="68" spans="1:90" s="1" customFormat="1" ht="6.95" customHeight="1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34"/>
    </row>
  </sheetData>
  <sheetProtection algorithmName="SHA-512" hashValue="C3+tc7TpD2S9RC86B4ccoPFeryKjf17DyrR7H6J11zWuCTNlsyCtw6V2p2sQasPn9MbmkH+vHUBPeqJ7XM9y8Q==" saltValue="2g+gyeSYHopP61Qx9qWn2Sl1NGQ6+iNZRBYl/ZwQ8aeXdHEYu89wJN0EzWu3YKJW7q3TPwFXf5er1CuwUOJEKg==" spinCount="100000" sheet="1" objects="1" scenarios="1" formatColumns="0" formatRows="0"/>
  <mergeCells count="86">
    <mergeCell ref="AN66:AP66"/>
    <mergeCell ref="AG66:AM66"/>
    <mergeCell ref="AN54:AP54"/>
    <mergeCell ref="AN62:AP62"/>
    <mergeCell ref="AN58:AP58"/>
    <mergeCell ref="AS49:AT51"/>
    <mergeCell ref="AN65:AP65"/>
    <mergeCell ref="AG65:AM65"/>
    <mergeCell ref="AK35:AO35"/>
    <mergeCell ref="X35:AB35"/>
    <mergeCell ref="AR2:BE2"/>
    <mergeCell ref="AG62:AM62"/>
    <mergeCell ref="AG63:AM63"/>
    <mergeCell ref="AG60:AM60"/>
    <mergeCell ref="AG61:AM61"/>
    <mergeCell ref="AG58:AM58"/>
    <mergeCell ref="AG57:AM57"/>
    <mergeCell ref="AG56:AM56"/>
    <mergeCell ref="AG55:AM55"/>
    <mergeCell ref="AG59:AM59"/>
    <mergeCell ref="AG52:AM52"/>
    <mergeCell ref="AM47:AN47"/>
    <mergeCell ref="AM49:AP49"/>
    <mergeCell ref="AM50:AP50"/>
    <mergeCell ref="L32:P32"/>
    <mergeCell ref="W32:AE32"/>
    <mergeCell ref="AK32:AO32"/>
    <mergeCell ref="L33:P33"/>
    <mergeCell ref="AK33:AO33"/>
    <mergeCell ref="W33:AE33"/>
    <mergeCell ref="AK30:AO30"/>
    <mergeCell ref="L30:P30"/>
    <mergeCell ref="AK31:AO31"/>
    <mergeCell ref="W31:AE31"/>
    <mergeCell ref="L31:P31"/>
    <mergeCell ref="E66:I66"/>
    <mergeCell ref="K66:AF66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K64:AF64"/>
    <mergeCell ref="K62:AF62"/>
    <mergeCell ref="K57:AF57"/>
    <mergeCell ref="L45:AO45"/>
    <mergeCell ref="E65:I65"/>
    <mergeCell ref="K65:AF65"/>
    <mergeCell ref="AG64:AM64"/>
    <mergeCell ref="AN59:AP59"/>
    <mergeCell ref="AN64:AP64"/>
    <mergeCell ref="AN63:AP63"/>
    <mergeCell ref="AN52:AP52"/>
    <mergeCell ref="AN55:AP55"/>
    <mergeCell ref="AN61:AP61"/>
    <mergeCell ref="AN56:AP56"/>
    <mergeCell ref="AN60:AP60"/>
    <mergeCell ref="AN57:AP57"/>
    <mergeCell ref="E64:I64"/>
    <mergeCell ref="E57:I57"/>
    <mergeCell ref="E56:I56"/>
    <mergeCell ref="E62:I62"/>
    <mergeCell ref="E58:I58"/>
    <mergeCell ref="E60:I60"/>
    <mergeCell ref="C52:G52"/>
    <mergeCell ref="D63:H63"/>
    <mergeCell ref="D55:H55"/>
    <mergeCell ref="D59:H59"/>
    <mergeCell ref="E61:I61"/>
    <mergeCell ref="I52:AF52"/>
    <mergeCell ref="J55:AF55"/>
    <mergeCell ref="J63:AF63"/>
    <mergeCell ref="J59:AF59"/>
    <mergeCell ref="K60:AF60"/>
    <mergeCell ref="K56:AF56"/>
    <mergeCell ref="K61:AF61"/>
    <mergeCell ref="K58:AF58"/>
  </mergeCells>
  <hyperlinks>
    <hyperlink ref="A56" location="'01 - Stavební práce'!C2" display="/" xr:uid="{00000000-0004-0000-0000-000000000000}"/>
    <hyperlink ref="A57" location="'02 - Elektroinstalace'!C2" display="/" xr:uid="{00000000-0004-0000-0000-000001000000}"/>
    <hyperlink ref="A58" location="'VRN - Vedlejší rozpočtové...'!C2" display="/" xr:uid="{00000000-0004-0000-0000-000002000000}"/>
    <hyperlink ref="A60" location="'01 - Stavební práce_01'!C2" display="/" xr:uid="{00000000-0004-0000-0000-000003000000}"/>
    <hyperlink ref="A61" location="'02 - Elektroinstalace_01'!C2" display="/" xr:uid="{00000000-0004-0000-0000-000004000000}"/>
    <hyperlink ref="A62" location="'VRN - Vedlejší rozpočtové..._01'!C2" display="/" xr:uid="{00000000-0004-0000-0000-000005000000}"/>
    <hyperlink ref="A64" location="'01 - Stavební práce_02'!C2" display="/" xr:uid="{00000000-0004-0000-0000-000006000000}"/>
    <hyperlink ref="A65" location="'02 - Elektroinstalace_02'!C2" display="/" xr:uid="{00000000-0004-0000-0000-000007000000}"/>
    <hyperlink ref="A66" location="'VRN - Vedlejší rozpočtové..._02'!C2" display="/" xr:uid="{00000000-0004-0000-0000-00000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0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110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pans="2:46" ht="24.95" customHeight="1">
      <c r="B4" s="21"/>
      <c r="D4" s="22" t="s">
        <v>111</v>
      </c>
      <c r="L4" s="21"/>
      <c r="M4" s="92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3" t="str">
        <f>'Rekapitulace stavby'!K6</f>
        <v>OA Chrudim - rekonstrukce elektroinstalace</v>
      </c>
      <c r="F7" s="324"/>
      <c r="G7" s="324"/>
      <c r="H7" s="324"/>
      <c r="L7" s="21"/>
    </row>
    <row r="8" spans="2:46" ht="12" customHeight="1">
      <c r="B8" s="21"/>
      <c r="D8" s="28" t="s">
        <v>112</v>
      </c>
      <c r="L8" s="21"/>
    </row>
    <row r="9" spans="2:46" s="1" customFormat="1" ht="16.5" customHeight="1">
      <c r="B9" s="34"/>
      <c r="E9" s="323" t="s">
        <v>1764</v>
      </c>
      <c r="F9" s="325"/>
      <c r="G9" s="325"/>
      <c r="H9" s="325"/>
      <c r="L9" s="34"/>
    </row>
    <row r="10" spans="2:46" s="1" customFormat="1" ht="12" customHeight="1">
      <c r="B10" s="34"/>
      <c r="D10" s="28" t="s">
        <v>114</v>
      </c>
      <c r="L10" s="34"/>
    </row>
    <row r="11" spans="2:46" s="1" customFormat="1" ht="16.5" customHeight="1">
      <c r="B11" s="34"/>
      <c r="E11" s="287" t="s">
        <v>1341</v>
      </c>
      <c r="F11" s="325"/>
      <c r="G11" s="325"/>
      <c r="H11" s="325"/>
      <c r="L11" s="34"/>
    </row>
    <row r="12" spans="2:46" s="1" customFormat="1" ht="11.25">
      <c r="B12" s="34"/>
      <c r="L12" s="34"/>
    </row>
    <row r="13" spans="2:46" s="1" customFormat="1" ht="12" customHeight="1">
      <c r="B13" s="34"/>
      <c r="D13" s="28" t="s">
        <v>18</v>
      </c>
      <c r="F13" s="26" t="s">
        <v>19</v>
      </c>
      <c r="I13" s="28" t="s">
        <v>20</v>
      </c>
      <c r="J13" s="26" t="s">
        <v>32</v>
      </c>
      <c r="L13" s="34"/>
    </row>
    <row r="14" spans="2:46" s="1" customFormat="1" ht="12" customHeight="1">
      <c r="B14" s="34"/>
      <c r="D14" s="28" t="s">
        <v>22</v>
      </c>
      <c r="F14" s="26" t="s">
        <v>23</v>
      </c>
      <c r="I14" s="28" t="s">
        <v>24</v>
      </c>
      <c r="J14" s="51" t="str">
        <f>'Rekapitulace stavby'!AN8</f>
        <v>8. 5. 2026</v>
      </c>
      <c r="L14" s="34"/>
    </row>
    <row r="15" spans="2:46" s="1" customFormat="1" ht="10.9" customHeight="1">
      <c r="B15" s="34"/>
      <c r="L15" s="34"/>
    </row>
    <row r="16" spans="2:46" s="1" customFormat="1" ht="12" customHeight="1">
      <c r="B16" s="34"/>
      <c r="D16" s="28" t="s">
        <v>30</v>
      </c>
      <c r="I16" s="28" t="s">
        <v>31</v>
      </c>
      <c r="J16" s="26" t="s">
        <v>32</v>
      </c>
      <c r="L16" s="34"/>
    </row>
    <row r="17" spans="2:12" s="1" customFormat="1" ht="18" customHeight="1">
      <c r="B17" s="34"/>
      <c r="E17" s="26" t="s">
        <v>33</v>
      </c>
      <c r="I17" s="28" t="s">
        <v>34</v>
      </c>
      <c r="J17" s="26" t="s">
        <v>32</v>
      </c>
      <c r="L17" s="34"/>
    </row>
    <row r="18" spans="2:12" s="1" customFormat="1" ht="6.95" customHeight="1">
      <c r="B18" s="34"/>
      <c r="L18" s="34"/>
    </row>
    <row r="19" spans="2:12" s="1" customFormat="1" ht="12" customHeight="1">
      <c r="B19" s="34"/>
      <c r="D19" s="28" t="s">
        <v>35</v>
      </c>
      <c r="I19" s="28" t="s">
        <v>31</v>
      </c>
      <c r="J19" s="29" t="str">
        <f>'Rekapitulace stavby'!AN13</f>
        <v>Vyplň údaj</v>
      </c>
      <c r="L19" s="34"/>
    </row>
    <row r="20" spans="2:12" s="1" customFormat="1" ht="18" customHeight="1">
      <c r="B20" s="34"/>
      <c r="E20" s="326" t="str">
        <f>'Rekapitulace stavby'!E14</f>
        <v>Vyplň údaj</v>
      </c>
      <c r="F20" s="293"/>
      <c r="G20" s="293"/>
      <c r="H20" s="293"/>
      <c r="I20" s="28" t="s">
        <v>34</v>
      </c>
      <c r="J20" s="29" t="str">
        <f>'Rekapitulace stavby'!AN14</f>
        <v>Vyplň údaj</v>
      </c>
      <c r="L20" s="34"/>
    </row>
    <row r="21" spans="2:12" s="1" customFormat="1" ht="6.95" customHeight="1">
      <c r="B21" s="34"/>
      <c r="L21" s="34"/>
    </row>
    <row r="22" spans="2:12" s="1" customFormat="1" ht="12" customHeight="1">
      <c r="B22" s="34"/>
      <c r="D22" s="28" t="s">
        <v>37</v>
      </c>
      <c r="I22" s="28" t="s">
        <v>31</v>
      </c>
      <c r="J22" s="26" t="s">
        <v>32</v>
      </c>
      <c r="L22" s="34"/>
    </row>
    <row r="23" spans="2:12" s="1" customFormat="1" ht="18" customHeight="1">
      <c r="B23" s="34"/>
      <c r="E23" s="26" t="s">
        <v>38</v>
      </c>
      <c r="I23" s="28" t="s">
        <v>34</v>
      </c>
      <c r="J23" s="26" t="s">
        <v>32</v>
      </c>
      <c r="L23" s="34"/>
    </row>
    <row r="24" spans="2:12" s="1" customFormat="1" ht="6.95" customHeight="1">
      <c r="B24" s="34"/>
      <c r="L24" s="34"/>
    </row>
    <row r="25" spans="2:12" s="1" customFormat="1" ht="12" customHeight="1">
      <c r="B25" s="34"/>
      <c r="D25" s="28" t="s">
        <v>40</v>
      </c>
      <c r="I25" s="28" t="s">
        <v>31</v>
      </c>
      <c r="J25" s="26" t="str">
        <f>IF('Rekapitulace stavby'!AN19="","",'Rekapitulace stavby'!AN19)</f>
        <v/>
      </c>
      <c r="L25" s="34"/>
    </row>
    <row r="26" spans="2:12" s="1" customFormat="1" ht="18" customHeight="1">
      <c r="B26" s="34"/>
      <c r="E26" s="26" t="str">
        <f>IF('Rekapitulace stavby'!E20="","",'Rekapitulace stavby'!E20)</f>
        <v xml:space="preserve"> </v>
      </c>
      <c r="I26" s="28" t="s">
        <v>34</v>
      </c>
      <c r="J26" s="26" t="str">
        <f>IF('Rekapitulace stavby'!AN20="","",'Rekapitulace stavby'!AN20)</f>
        <v/>
      </c>
      <c r="L26" s="34"/>
    </row>
    <row r="27" spans="2:12" s="1" customFormat="1" ht="6.95" customHeight="1">
      <c r="B27" s="34"/>
      <c r="L27" s="34"/>
    </row>
    <row r="28" spans="2:12" s="1" customFormat="1" ht="12" customHeight="1">
      <c r="B28" s="34"/>
      <c r="D28" s="28" t="s">
        <v>42</v>
      </c>
      <c r="L28" s="34"/>
    </row>
    <row r="29" spans="2:12" s="7" customFormat="1" ht="16.5" customHeight="1">
      <c r="B29" s="93"/>
      <c r="E29" s="298" t="s">
        <v>32</v>
      </c>
      <c r="F29" s="298"/>
      <c r="G29" s="298"/>
      <c r="H29" s="298"/>
      <c r="L29" s="93"/>
    </row>
    <row r="30" spans="2:12" s="1" customFormat="1" ht="6.95" customHeight="1">
      <c r="B30" s="34"/>
      <c r="L30" s="34"/>
    </row>
    <row r="31" spans="2:12" s="1" customFormat="1" ht="6.95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>
      <c r="B32" s="34"/>
      <c r="D32" s="94" t="s">
        <v>44</v>
      </c>
      <c r="J32" s="65">
        <f>ROUND(J89, 2)</f>
        <v>0</v>
      </c>
      <c r="L32" s="34"/>
    </row>
    <row r="33" spans="2:12" s="1" customFormat="1" ht="6.95" customHeight="1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5" customHeight="1">
      <c r="B34" s="34"/>
      <c r="F34" s="37" t="s">
        <v>46</v>
      </c>
      <c r="I34" s="37" t="s">
        <v>45</v>
      </c>
      <c r="J34" s="37" t="s">
        <v>47</v>
      </c>
      <c r="L34" s="34"/>
    </row>
    <row r="35" spans="2:12" s="1" customFormat="1" ht="14.45" customHeight="1">
      <c r="B35" s="34"/>
      <c r="D35" s="54" t="s">
        <v>48</v>
      </c>
      <c r="E35" s="28" t="s">
        <v>49</v>
      </c>
      <c r="F35" s="85">
        <f>ROUND((SUM(BE89:BE102)),  2)</f>
        <v>0</v>
      </c>
      <c r="I35" s="95">
        <v>0.21</v>
      </c>
      <c r="J35" s="85">
        <f>ROUND(((SUM(BE89:BE102))*I35),  2)</f>
        <v>0</v>
      </c>
      <c r="L35" s="34"/>
    </row>
    <row r="36" spans="2:12" s="1" customFormat="1" ht="14.45" customHeight="1">
      <c r="B36" s="34"/>
      <c r="E36" s="28" t="s">
        <v>50</v>
      </c>
      <c r="F36" s="85">
        <f>ROUND((SUM(BF89:BF102)),  2)</f>
        <v>0</v>
      </c>
      <c r="I36" s="95">
        <v>0.12</v>
      </c>
      <c r="J36" s="85">
        <f>ROUND(((SUM(BF89:BF102))*I36),  2)</f>
        <v>0</v>
      </c>
      <c r="L36" s="34"/>
    </row>
    <row r="37" spans="2:12" s="1" customFormat="1" ht="14.45" hidden="1" customHeight="1">
      <c r="B37" s="34"/>
      <c r="E37" s="28" t="s">
        <v>51</v>
      </c>
      <c r="F37" s="85">
        <f>ROUND((SUM(BG89:BG102)),  2)</f>
        <v>0</v>
      </c>
      <c r="I37" s="95">
        <v>0.21</v>
      </c>
      <c r="J37" s="85">
        <f>0</f>
        <v>0</v>
      </c>
      <c r="L37" s="34"/>
    </row>
    <row r="38" spans="2:12" s="1" customFormat="1" ht="14.45" hidden="1" customHeight="1">
      <c r="B38" s="34"/>
      <c r="E38" s="28" t="s">
        <v>52</v>
      </c>
      <c r="F38" s="85">
        <f>ROUND((SUM(BH89:BH102)),  2)</f>
        <v>0</v>
      </c>
      <c r="I38" s="95">
        <v>0.12</v>
      </c>
      <c r="J38" s="85">
        <f>0</f>
        <v>0</v>
      </c>
      <c r="L38" s="34"/>
    </row>
    <row r="39" spans="2:12" s="1" customFormat="1" ht="14.45" hidden="1" customHeight="1">
      <c r="B39" s="34"/>
      <c r="E39" s="28" t="s">
        <v>53</v>
      </c>
      <c r="F39" s="85">
        <f>ROUND((SUM(BI89:BI102)),  2)</f>
        <v>0</v>
      </c>
      <c r="I39" s="95">
        <v>0</v>
      </c>
      <c r="J39" s="85">
        <f>0</f>
        <v>0</v>
      </c>
      <c r="L39" s="34"/>
    </row>
    <row r="40" spans="2:12" s="1" customFormat="1" ht="6.95" customHeight="1">
      <c r="B40" s="34"/>
      <c r="L40" s="34"/>
    </row>
    <row r="41" spans="2:12" s="1" customFormat="1" ht="25.35" customHeight="1">
      <c r="B41" s="34"/>
      <c r="C41" s="96"/>
      <c r="D41" s="97" t="s">
        <v>54</v>
      </c>
      <c r="E41" s="56"/>
      <c r="F41" s="56"/>
      <c r="G41" s="98" t="s">
        <v>55</v>
      </c>
      <c r="H41" s="99" t="s">
        <v>56</v>
      </c>
      <c r="I41" s="56"/>
      <c r="J41" s="100">
        <f>SUM(J32:J39)</f>
        <v>0</v>
      </c>
      <c r="K41" s="101"/>
      <c r="L41" s="34"/>
    </row>
    <row r="42" spans="2:12" s="1" customFormat="1" ht="14.45" customHeight="1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5" customHeight="1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5" customHeight="1">
      <c r="B47" s="34"/>
      <c r="C47" s="22" t="s">
        <v>116</v>
      </c>
      <c r="L47" s="34"/>
    </row>
    <row r="48" spans="2:12" s="1" customFormat="1" ht="6.95" customHeight="1">
      <c r="B48" s="34"/>
      <c r="L48" s="34"/>
    </row>
    <row r="49" spans="2:47" s="1" customFormat="1" ht="12" customHeight="1">
      <c r="B49" s="34"/>
      <c r="C49" s="28" t="s">
        <v>16</v>
      </c>
      <c r="L49" s="34"/>
    </row>
    <row r="50" spans="2:47" s="1" customFormat="1" ht="16.5" customHeight="1">
      <c r="B50" s="34"/>
      <c r="E50" s="323" t="str">
        <f>E7</f>
        <v>OA Chrudim - rekonstrukce elektroinstalace</v>
      </c>
      <c r="F50" s="324"/>
      <c r="G50" s="324"/>
      <c r="H50" s="324"/>
      <c r="L50" s="34"/>
    </row>
    <row r="51" spans="2:47" ht="12" customHeight="1">
      <c r="B51" s="21"/>
      <c r="C51" s="28" t="s">
        <v>112</v>
      </c>
      <c r="L51" s="21"/>
    </row>
    <row r="52" spans="2:47" s="1" customFormat="1" ht="16.5" customHeight="1">
      <c r="B52" s="34"/>
      <c r="E52" s="323" t="s">
        <v>1764</v>
      </c>
      <c r="F52" s="325"/>
      <c r="G52" s="325"/>
      <c r="H52" s="325"/>
      <c r="L52" s="34"/>
    </row>
    <row r="53" spans="2:47" s="1" customFormat="1" ht="12" customHeight="1">
      <c r="B53" s="34"/>
      <c r="C53" s="28" t="s">
        <v>114</v>
      </c>
      <c r="L53" s="34"/>
    </row>
    <row r="54" spans="2:47" s="1" customFormat="1" ht="16.5" customHeight="1">
      <c r="B54" s="34"/>
      <c r="E54" s="287" t="str">
        <f>E11</f>
        <v>VRN - Vedlejší rozpočtové náklady</v>
      </c>
      <c r="F54" s="325"/>
      <c r="G54" s="325"/>
      <c r="H54" s="325"/>
      <c r="L54" s="34"/>
    </row>
    <row r="55" spans="2:47" s="1" customFormat="1" ht="6.95" customHeight="1">
      <c r="B55" s="34"/>
      <c r="L55" s="34"/>
    </row>
    <row r="56" spans="2:47" s="1" customFormat="1" ht="12" customHeight="1">
      <c r="B56" s="34"/>
      <c r="C56" s="28" t="s">
        <v>22</v>
      </c>
      <c r="F56" s="26" t="str">
        <f>F14</f>
        <v>Tyršovo nám. 250, 537 01 Chrudim</v>
      </c>
      <c r="I56" s="28" t="s">
        <v>24</v>
      </c>
      <c r="J56" s="51" t="str">
        <f>IF(J14="","",J14)</f>
        <v>8. 5. 2026</v>
      </c>
      <c r="L56" s="34"/>
    </row>
    <row r="57" spans="2:47" s="1" customFormat="1" ht="6.95" customHeight="1">
      <c r="B57" s="34"/>
      <c r="L57" s="34"/>
    </row>
    <row r="58" spans="2:47" s="1" customFormat="1" ht="15.2" customHeight="1">
      <c r="B58" s="34"/>
      <c r="C58" s="28" t="s">
        <v>30</v>
      </c>
      <c r="F58" s="26" t="str">
        <f>E17</f>
        <v>Pardubický kraj</v>
      </c>
      <c r="I58" s="28" t="s">
        <v>37</v>
      </c>
      <c r="J58" s="32" t="str">
        <f>E23</f>
        <v>AZ Optimal</v>
      </c>
      <c r="L58" s="34"/>
    </row>
    <row r="59" spans="2:47" s="1" customFormat="1" ht="15.2" customHeight="1">
      <c r="B59" s="34"/>
      <c r="C59" s="28" t="s">
        <v>35</v>
      </c>
      <c r="F59" s="26" t="str">
        <f>IF(E20="","",E20)</f>
        <v>Vyplň údaj</v>
      </c>
      <c r="I59" s="28" t="s">
        <v>40</v>
      </c>
      <c r="J59" s="32" t="str">
        <f>E26</f>
        <v xml:space="preserve"> </v>
      </c>
      <c r="L59" s="34"/>
    </row>
    <row r="60" spans="2:47" s="1" customFormat="1" ht="10.35" customHeight="1">
      <c r="B60" s="34"/>
      <c r="L60" s="34"/>
    </row>
    <row r="61" spans="2:47" s="1" customFormat="1" ht="29.25" customHeight="1">
      <c r="B61" s="34"/>
      <c r="C61" s="102" t="s">
        <v>117</v>
      </c>
      <c r="D61" s="96"/>
      <c r="E61" s="96"/>
      <c r="F61" s="96"/>
      <c r="G61" s="96"/>
      <c r="H61" s="96"/>
      <c r="I61" s="96"/>
      <c r="J61" s="103" t="s">
        <v>118</v>
      </c>
      <c r="K61" s="96"/>
      <c r="L61" s="34"/>
    </row>
    <row r="62" spans="2:47" s="1" customFormat="1" ht="10.35" customHeight="1">
      <c r="B62" s="34"/>
      <c r="L62" s="34"/>
    </row>
    <row r="63" spans="2:47" s="1" customFormat="1" ht="22.9" customHeight="1">
      <c r="B63" s="34"/>
      <c r="C63" s="104" t="s">
        <v>76</v>
      </c>
      <c r="J63" s="65">
        <f>J89</f>
        <v>0</v>
      </c>
      <c r="L63" s="34"/>
      <c r="AU63" s="18" t="s">
        <v>119</v>
      </c>
    </row>
    <row r="64" spans="2:47" s="8" customFormat="1" ht="24.95" customHeight="1">
      <c r="B64" s="105"/>
      <c r="D64" s="106" t="s">
        <v>1341</v>
      </c>
      <c r="E64" s="107"/>
      <c r="F64" s="107"/>
      <c r="G64" s="107"/>
      <c r="H64" s="107"/>
      <c r="I64" s="107"/>
      <c r="J64" s="108">
        <f>J90</f>
        <v>0</v>
      </c>
      <c r="L64" s="105"/>
    </row>
    <row r="65" spans="2:12" s="9" customFormat="1" ht="19.899999999999999" customHeight="1">
      <c r="B65" s="109"/>
      <c r="D65" s="110" t="s">
        <v>1342</v>
      </c>
      <c r="E65" s="111"/>
      <c r="F65" s="111"/>
      <c r="G65" s="111"/>
      <c r="H65" s="111"/>
      <c r="I65" s="111"/>
      <c r="J65" s="112">
        <f>J91</f>
        <v>0</v>
      </c>
      <c r="L65" s="109"/>
    </row>
    <row r="66" spans="2:12" s="9" customFormat="1" ht="19.899999999999999" customHeight="1">
      <c r="B66" s="109"/>
      <c r="D66" s="110" t="s">
        <v>1343</v>
      </c>
      <c r="E66" s="111"/>
      <c r="F66" s="111"/>
      <c r="G66" s="111"/>
      <c r="H66" s="111"/>
      <c r="I66" s="111"/>
      <c r="J66" s="112">
        <f>J95</f>
        <v>0</v>
      </c>
      <c r="L66" s="109"/>
    </row>
    <row r="67" spans="2:12" s="9" customFormat="1" ht="19.899999999999999" customHeight="1">
      <c r="B67" s="109"/>
      <c r="D67" s="110" t="s">
        <v>1344</v>
      </c>
      <c r="E67" s="111"/>
      <c r="F67" s="111"/>
      <c r="G67" s="111"/>
      <c r="H67" s="111"/>
      <c r="I67" s="111"/>
      <c r="J67" s="112">
        <f>J99</f>
        <v>0</v>
      </c>
      <c r="L67" s="109"/>
    </row>
    <row r="68" spans="2:12" s="1" customFormat="1" ht="21.75" customHeight="1">
      <c r="B68" s="34"/>
      <c r="L68" s="34"/>
    </row>
    <row r="69" spans="2:12" s="1" customFormat="1" ht="6.95" customHeight="1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34"/>
    </row>
    <row r="73" spans="2:12" s="1" customFormat="1" ht="6.95" customHeight="1">
      <c r="B73" s="45"/>
      <c r="C73" s="46"/>
      <c r="D73" s="46"/>
      <c r="E73" s="46"/>
      <c r="F73" s="46"/>
      <c r="G73" s="46"/>
      <c r="H73" s="46"/>
      <c r="I73" s="46"/>
      <c r="J73" s="46"/>
      <c r="K73" s="46"/>
      <c r="L73" s="34"/>
    </row>
    <row r="74" spans="2:12" s="1" customFormat="1" ht="24.95" customHeight="1">
      <c r="B74" s="34"/>
      <c r="C74" s="22" t="s">
        <v>132</v>
      </c>
      <c r="L74" s="34"/>
    </row>
    <row r="75" spans="2:12" s="1" customFormat="1" ht="6.95" customHeight="1">
      <c r="B75" s="34"/>
      <c r="L75" s="34"/>
    </row>
    <row r="76" spans="2:12" s="1" customFormat="1" ht="12" customHeight="1">
      <c r="B76" s="34"/>
      <c r="C76" s="28" t="s">
        <v>16</v>
      </c>
      <c r="L76" s="34"/>
    </row>
    <row r="77" spans="2:12" s="1" customFormat="1" ht="16.5" customHeight="1">
      <c r="B77" s="34"/>
      <c r="E77" s="323" t="str">
        <f>E7</f>
        <v>OA Chrudim - rekonstrukce elektroinstalace</v>
      </c>
      <c r="F77" s="324"/>
      <c r="G77" s="324"/>
      <c r="H77" s="324"/>
      <c r="L77" s="34"/>
    </row>
    <row r="78" spans="2:12" ht="12" customHeight="1">
      <c r="B78" s="21"/>
      <c r="C78" s="28" t="s">
        <v>112</v>
      </c>
      <c r="L78" s="21"/>
    </row>
    <row r="79" spans="2:12" s="1" customFormat="1" ht="16.5" customHeight="1">
      <c r="B79" s="34"/>
      <c r="E79" s="323" t="s">
        <v>1764</v>
      </c>
      <c r="F79" s="325"/>
      <c r="G79" s="325"/>
      <c r="H79" s="325"/>
      <c r="L79" s="34"/>
    </row>
    <row r="80" spans="2:12" s="1" customFormat="1" ht="12" customHeight="1">
      <c r="B80" s="34"/>
      <c r="C80" s="28" t="s">
        <v>114</v>
      </c>
      <c r="L80" s="34"/>
    </row>
    <row r="81" spans="2:65" s="1" customFormat="1" ht="16.5" customHeight="1">
      <c r="B81" s="34"/>
      <c r="E81" s="287" t="str">
        <f>E11</f>
        <v>VRN - Vedlejší rozpočtové náklady</v>
      </c>
      <c r="F81" s="325"/>
      <c r="G81" s="325"/>
      <c r="H81" s="325"/>
      <c r="L81" s="34"/>
    </row>
    <row r="82" spans="2:65" s="1" customFormat="1" ht="6.95" customHeight="1">
      <c r="B82" s="34"/>
      <c r="L82" s="34"/>
    </row>
    <row r="83" spans="2:65" s="1" customFormat="1" ht="12" customHeight="1">
      <c r="B83" s="34"/>
      <c r="C83" s="28" t="s">
        <v>22</v>
      </c>
      <c r="F83" s="26" t="str">
        <f>F14</f>
        <v>Tyršovo nám. 250, 537 01 Chrudim</v>
      </c>
      <c r="I83" s="28" t="s">
        <v>24</v>
      </c>
      <c r="J83" s="51" t="str">
        <f>IF(J14="","",J14)</f>
        <v>8. 5. 2026</v>
      </c>
      <c r="L83" s="34"/>
    </row>
    <row r="84" spans="2:65" s="1" customFormat="1" ht="6.95" customHeight="1">
      <c r="B84" s="34"/>
      <c r="L84" s="34"/>
    </row>
    <row r="85" spans="2:65" s="1" customFormat="1" ht="15.2" customHeight="1">
      <c r="B85" s="34"/>
      <c r="C85" s="28" t="s">
        <v>30</v>
      </c>
      <c r="F85" s="26" t="str">
        <f>E17</f>
        <v>Pardubický kraj</v>
      </c>
      <c r="I85" s="28" t="s">
        <v>37</v>
      </c>
      <c r="J85" s="32" t="str">
        <f>E23</f>
        <v>AZ Optimal</v>
      </c>
      <c r="L85" s="34"/>
    </row>
    <row r="86" spans="2:65" s="1" customFormat="1" ht="15.2" customHeight="1">
      <c r="B86" s="34"/>
      <c r="C86" s="28" t="s">
        <v>35</v>
      </c>
      <c r="F86" s="26" t="str">
        <f>IF(E20="","",E20)</f>
        <v>Vyplň údaj</v>
      </c>
      <c r="I86" s="28" t="s">
        <v>40</v>
      </c>
      <c r="J86" s="32" t="str">
        <f>E26</f>
        <v xml:space="preserve"> </v>
      </c>
      <c r="L86" s="34"/>
    </row>
    <row r="87" spans="2:65" s="1" customFormat="1" ht="10.35" customHeight="1">
      <c r="B87" s="34"/>
      <c r="L87" s="34"/>
    </row>
    <row r="88" spans="2:65" s="10" customFormat="1" ht="29.25" customHeight="1">
      <c r="B88" s="113"/>
      <c r="C88" s="114" t="s">
        <v>133</v>
      </c>
      <c r="D88" s="115" t="s">
        <v>63</v>
      </c>
      <c r="E88" s="115" t="s">
        <v>59</v>
      </c>
      <c r="F88" s="115" t="s">
        <v>60</v>
      </c>
      <c r="G88" s="115" t="s">
        <v>134</v>
      </c>
      <c r="H88" s="115" t="s">
        <v>135</v>
      </c>
      <c r="I88" s="115" t="s">
        <v>136</v>
      </c>
      <c r="J88" s="115" t="s">
        <v>118</v>
      </c>
      <c r="K88" s="116" t="s">
        <v>137</v>
      </c>
      <c r="L88" s="113"/>
      <c r="M88" s="58" t="s">
        <v>32</v>
      </c>
      <c r="N88" s="59" t="s">
        <v>48</v>
      </c>
      <c r="O88" s="59" t="s">
        <v>138</v>
      </c>
      <c r="P88" s="59" t="s">
        <v>139</v>
      </c>
      <c r="Q88" s="59" t="s">
        <v>140</v>
      </c>
      <c r="R88" s="59" t="s">
        <v>141</v>
      </c>
      <c r="S88" s="59" t="s">
        <v>142</v>
      </c>
      <c r="T88" s="60" t="s">
        <v>143</v>
      </c>
    </row>
    <row r="89" spans="2:65" s="1" customFormat="1" ht="22.9" customHeight="1">
      <c r="B89" s="34"/>
      <c r="C89" s="63" t="s">
        <v>144</v>
      </c>
      <c r="J89" s="117">
        <f>BK89</f>
        <v>0</v>
      </c>
      <c r="L89" s="34"/>
      <c r="M89" s="61"/>
      <c r="N89" s="52"/>
      <c r="O89" s="52"/>
      <c r="P89" s="118">
        <f>P90</f>
        <v>0</v>
      </c>
      <c r="Q89" s="52"/>
      <c r="R89" s="118">
        <f>R90</f>
        <v>0</v>
      </c>
      <c r="S89" s="52"/>
      <c r="T89" s="119">
        <f>T90</f>
        <v>0</v>
      </c>
      <c r="AT89" s="18" t="s">
        <v>77</v>
      </c>
      <c r="AU89" s="18" t="s">
        <v>119</v>
      </c>
      <c r="BK89" s="120">
        <f>BK90</f>
        <v>0</v>
      </c>
    </row>
    <row r="90" spans="2:65" s="11" customFormat="1" ht="25.9" customHeight="1">
      <c r="B90" s="121"/>
      <c r="D90" s="122" t="s">
        <v>77</v>
      </c>
      <c r="E90" s="123" t="s">
        <v>96</v>
      </c>
      <c r="F90" s="123" t="s">
        <v>97</v>
      </c>
      <c r="I90" s="124"/>
      <c r="J90" s="125">
        <f>BK90</f>
        <v>0</v>
      </c>
      <c r="L90" s="121"/>
      <c r="M90" s="126"/>
      <c r="P90" s="127">
        <f>P91+P95+P99</f>
        <v>0</v>
      </c>
      <c r="R90" s="127">
        <f>R91+R95+R99</f>
        <v>0</v>
      </c>
      <c r="T90" s="128">
        <f>T91+T95+T99</f>
        <v>0</v>
      </c>
      <c r="AR90" s="122" t="s">
        <v>218</v>
      </c>
      <c r="AT90" s="129" t="s">
        <v>77</v>
      </c>
      <c r="AU90" s="129" t="s">
        <v>78</v>
      </c>
      <c r="AY90" s="122" t="s">
        <v>147</v>
      </c>
      <c r="BK90" s="130">
        <f>BK91+BK95+BK99</f>
        <v>0</v>
      </c>
    </row>
    <row r="91" spans="2:65" s="11" customFormat="1" ht="22.9" customHeight="1">
      <c r="B91" s="121"/>
      <c r="D91" s="122" t="s">
        <v>77</v>
      </c>
      <c r="E91" s="131" t="s">
        <v>1345</v>
      </c>
      <c r="F91" s="131" t="s">
        <v>1346</v>
      </c>
      <c r="I91" s="124"/>
      <c r="J91" s="132">
        <f>BK91</f>
        <v>0</v>
      </c>
      <c r="L91" s="121"/>
      <c r="M91" s="126"/>
      <c r="P91" s="127">
        <f>SUM(P92:P94)</f>
        <v>0</v>
      </c>
      <c r="R91" s="127">
        <f>SUM(R92:R94)</f>
        <v>0</v>
      </c>
      <c r="T91" s="128">
        <f>SUM(T92:T94)</f>
        <v>0</v>
      </c>
      <c r="AR91" s="122" t="s">
        <v>218</v>
      </c>
      <c r="AT91" s="129" t="s">
        <v>77</v>
      </c>
      <c r="AU91" s="129" t="s">
        <v>85</v>
      </c>
      <c r="AY91" s="122" t="s">
        <v>147</v>
      </c>
      <c r="BK91" s="130">
        <f>SUM(BK92:BK94)</f>
        <v>0</v>
      </c>
    </row>
    <row r="92" spans="2:65" s="1" customFormat="1" ht="16.5" customHeight="1">
      <c r="B92" s="34"/>
      <c r="C92" s="133" t="s">
        <v>85</v>
      </c>
      <c r="D92" s="133" t="s">
        <v>150</v>
      </c>
      <c r="E92" s="134" t="s">
        <v>1347</v>
      </c>
      <c r="F92" s="135" t="s">
        <v>1346</v>
      </c>
      <c r="G92" s="136" t="s">
        <v>1348</v>
      </c>
      <c r="H92" s="137">
        <v>1</v>
      </c>
      <c r="I92" s="138"/>
      <c r="J92" s="139">
        <f>ROUND(I92*H92,2)</f>
        <v>0</v>
      </c>
      <c r="K92" s="135" t="s">
        <v>154</v>
      </c>
      <c r="L92" s="34"/>
      <c r="M92" s="140" t="s">
        <v>32</v>
      </c>
      <c r="N92" s="141" t="s">
        <v>49</v>
      </c>
      <c r="P92" s="142">
        <f>O92*H92</f>
        <v>0</v>
      </c>
      <c r="Q92" s="142">
        <v>0</v>
      </c>
      <c r="R92" s="142">
        <f>Q92*H92</f>
        <v>0</v>
      </c>
      <c r="S92" s="142">
        <v>0</v>
      </c>
      <c r="T92" s="143">
        <f>S92*H92</f>
        <v>0</v>
      </c>
      <c r="AR92" s="144" t="s">
        <v>1349</v>
      </c>
      <c r="AT92" s="144" t="s">
        <v>150</v>
      </c>
      <c r="AU92" s="144" t="s">
        <v>87</v>
      </c>
      <c r="AY92" s="18" t="s">
        <v>147</v>
      </c>
      <c r="BE92" s="145">
        <f>IF(N92="základní",J92,0)</f>
        <v>0</v>
      </c>
      <c r="BF92" s="145">
        <f>IF(N92="snížená",J92,0)</f>
        <v>0</v>
      </c>
      <c r="BG92" s="145">
        <f>IF(N92="zákl. přenesená",J92,0)</f>
        <v>0</v>
      </c>
      <c r="BH92" s="145">
        <f>IF(N92="sníž. přenesená",J92,0)</f>
        <v>0</v>
      </c>
      <c r="BI92" s="145">
        <f>IF(N92="nulová",J92,0)</f>
        <v>0</v>
      </c>
      <c r="BJ92" s="18" t="s">
        <v>85</v>
      </c>
      <c r="BK92" s="145">
        <f>ROUND(I92*H92,2)</f>
        <v>0</v>
      </c>
      <c r="BL92" s="18" t="s">
        <v>1349</v>
      </c>
      <c r="BM92" s="144" t="s">
        <v>2131</v>
      </c>
    </row>
    <row r="93" spans="2:65" s="1" customFormat="1" ht="11.25">
      <c r="B93" s="34"/>
      <c r="D93" s="146" t="s">
        <v>157</v>
      </c>
      <c r="F93" s="147" t="s">
        <v>1351</v>
      </c>
      <c r="I93" s="148"/>
      <c r="L93" s="34"/>
      <c r="M93" s="149"/>
      <c r="T93" s="55"/>
      <c r="AT93" s="18" t="s">
        <v>157</v>
      </c>
      <c r="AU93" s="18" t="s">
        <v>87</v>
      </c>
    </row>
    <row r="94" spans="2:65" s="1" customFormat="1" ht="29.25">
      <c r="B94" s="34"/>
      <c r="D94" s="151" t="s">
        <v>168</v>
      </c>
      <c r="F94" s="165" t="s">
        <v>1352</v>
      </c>
      <c r="I94" s="148"/>
      <c r="L94" s="34"/>
      <c r="M94" s="149"/>
      <c r="T94" s="55"/>
      <c r="AT94" s="18" t="s">
        <v>168</v>
      </c>
      <c r="AU94" s="18" t="s">
        <v>87</v>
      </c>
    </row>
    <row r="95" spans="2:65" s="11" customFormat="1" ht="22.9" customHeight="1">
      <c r="B95" s="121"/>
      <c r="D95" s="122" t="s">
        <v>77</v>
      </c>
      <c r="E95" s="131" t="s">
        <v>1353</v>
      </c>
      <c r="F95" s="131" t="s">
        <v>1354</v>
      </c>
      <c r="I95" s="124"/>
      <c r="J95" s="132">
        <f>BK95</f>
        <v>0</v>
      </c>
      <c r="L95" s="121"/>
      <c r="M95" s="126"/>
      <c r="P95" s="127">
        <f>SUM(P96:P98)</f>
        <v>0</v>
      </c>
      <c r="R95" s="127">
        <f>SUM(R96:R98)</f>
        <v>0</v>
      </c>
      <c r="T95" s="128">
        <f>SUM(T96:T98)</f>
        <v>0</v>
      </c>
      <c r="AR95" s="122" t="s">
        <v>218</v>
      </c>
      <c r="AT95" s="129" t="s">
        <v>77</v>
      </c>
      <c r="AU95" s="129" t="s">
        <v>85</v>
      </c>
      <c r="AY95" s="122" t="s">
        <v>147</v>
      </c>
      <c r="BK95" s="130">
        <f>SUM(BK96:BK98)</f>
        <v>0</v>
      </c>
    </row>
    <row r="96" spans="2:65" s="1" customFormat="1" ht="16.5" customHeight="1">
      <c r="B96" s="34"/>
      <c r="C96" s="133" t="s">
        <v>87</v>
      </c>
      <c r="D96" s="133" t="s">
        <v>150</v>
      </c>
      <c r="E96" s="134" t="s">
        <v>1355</v>
      </c>
      <c r="F96" s="135" t="s">
        <v>1356</v>
      </c>
      <c r="G96" s="136" t="s">
        <v>1348</v>
      </c>
      <c r="H96" s="137">
        <v>1</v>
      </c>
      <c r="I96" s="138"/>
      <c r="J96" s="139">
        <f>ROUND(I96*H96,2)</f>
        <v>0</v>
      </c>
      <c r="K96" s="135" t="s">
        <v>154</v>
      </c>
      <c r="L96" s="34"/>
      <c r="M96" s="140" t="s">
        <v>32</v>
      </c>
      <c r="N96" s="141" t="s">
        <v>49</v>
      </c>
      <c r="P96" s="142">
        <f>O96*H96</f>
        <v>0</v>
      </c>
      <c r="Q96" s="142">
        <v>0</v>
      </c>
      <c r="R96" s="142">
        <f>Q96*H96</f>
        <v>0</v>
      </c>
      <c r="S96" s="142">
        <v>0</v>
      </c>
      <c r="T96" s="143">
        <f>S96*H96</f>
        <v>0</v>
      </c>
      <c r="AR96" s="144" t="s">
        <v>1349</v>
      </c>
      <c r="AT96" s="144" t="s">
        <v>150</v>
      </c>
      <c r="AU96" s="144" t="s">
        <v>87</v>
      </c>
      <c r="AY96" s="18" t="s">
        <v>147</v>
      </c>
      <c r="BE96" s="145">
        <f>IF(N96="základní",J96,0)</f>
        <v>0</v>
      </c>
      <c r="BF96" s="145">
        <f>IF(N96="snížená",J96,0)</f>
        <v>0</v>
      </c>
      <c r="BG96" s="145">
        <f>IF(N96="zákl. přenesená",J96,0)</f>
        <v>0</v>
      </c>
      <c r="BH96" s="145">
        <f>IF(N96="sníž. přenesená",J96,0)</f>
        <v>0</v>
      </c>
      <c r="BI96" s="145">
        <f>IF(N96="nulová",J96,0)</f>
        <v>0</v>
      </c>
      <c r="BJ96" s="18" t="s">
        <v>85</v>
      </c>
      <c r="BK96" s="145">
        <f>ROUND(I96*H96,2)</f>
        <v>0</v>
      </c>
      <c r="BL96" s="18" t="s">
        <v>1349</v>
      </c>
      <c r="BM96" s="144" t="s">
        <v>2132</v>
      </c>
    </row>
    <row r="97" spans="2:65" s="1" customFormat="1" ht="11.25">
      <c r="B97" s="34"/>
      <c r="D97" s="146" t="s">
        <v>157</v>
      </c>
      <c r="F97" s="147" t="s">
        <v>1358</v>
      </c>
      <c r="I97" s="148"/>
      <c r="L97" s="34"/>
      <c r="M97" s="149"/>
      <c r="T97" s="55"/>
      <c r="AT97" s="18" t="s">
        <v>157</v>
      </c>
      <c r="AU97" s="18" t="s">
        <v>87</v>
      </c>
    </row>
    <row r="98" spans="2:65" s="1" customFormat="1" ht="39">
      <c r="B98" s="34"/>
      <c r="D98" s="151" t="s">
        <v>168</v>
      </c>
      <c r="F98" s="165" t="s">
        <v>1359</v>
      </c>
      <c r="I98" s="148"/>
      <c r="L98" s="34"/>
      <c r="M98" s="149"/>
      <c r="T98" s="55"/>
      <c r="AT98" s="18" t="s">
        <v>168</v>
      </c>
      <c r="AU98" s="18" t="s">
        <v>87</v>
      </c>
    </row>
    <row r="99" spans="2:65" s="11" customFormat="1" ht="22.9" customHeight="1">
      <c r="B99" s="121"/>
      <c r="D99" s="122" t="s">
        <v>77</v>
      </c>
      <c r="E99" s="131" t="s">
        <v>1360</v>
      </c>
      <c r="F99" s="131" t="s">
        <v>1117</v>
      </c>
      <c r="I99" s="124"/>
      <c r="J99" s="132">
        <f>BK99</f>
        <v>0</v>
      </c>
      <c r="L99" s="121"/>
      <c r="M99" s="126"/>
      <c r="P99" s="127">
        <f>SUM(P100:P102)</f>
        <v>0</v>
      </c>
      <c r="R99" s="127">
        <f>SUM(R100:R102)</f>
        <v>0</v>
      </c>
      <c r="T99" s="128">
        <f>SUM(T100:T102)</f>
        <v>0</v>
      </c>
      <c r="AR99" s="122" t="s">
        <v>218</v>
      </c>
      <c r="AT99" s="129" t="s">
        <v>77</v>
      </c>
      <c r="AU99" s="129" t="s">
        <v>85</v>
      </c>
      <c r="AY99" s="122" t="s">
        <v>147</v>
      </c>
      <c r="BK99" s="130">
        <f>SUM(BK100:BK102)</f>
        <v>0</v>
      </c>
    </row>
    <row r="100" spans="2:65" s="1" customFormat="1" ht="16.5" customHeight="1">
      <c r="B100" s="34"/>
      <c r="C100" s="133" t="s">
        <v>190</v>
      </c>
      <c r="D100" s="133" t="s">
        <v>150</v>
      </c>
      <c r="E100" s="134" t="s">
        <v>1361</v>
      </c>
      <c r="F100" s="135" t="s">
        <v>1362</v>
      </c>
      <c r="G100" s="136" t="s">
        <v>1348</v>
      </c>
      <c r="H100" s="137">
        <v>1</v>
      </c>
      <c r="I100" s="138"/>
      <c r="J100" s="139">
        <f>ROUND(I100*H100,2)</f>
        <v>0</v>
      </c>
      <c r="K100" s="135" t="s">
        <v>154</v>
      </c>
      <c r="L100" s="34"/>
      <c r="M100" s="140" t="s">
        <v>32</v>
      </c>
      <c r="N100" s="141" t="s">
        <v>49</v>
      </c>
      <c r="P100" s="142">
        <f>O100*H100</f>
        <v>0</v>
      </c>
      <c r="Q100" s="142">
        <v>0</v>
      </c>
      <c r="R100" s="142">
        <f>Q100*H100</f>
        <v>0</v>
      </c>
      <c r="S100" s="142">
        <v>0</v>
      </c>
      <c r="T100" s="143">
        <f>S100*H100</f>
        <v>0</v>
      </c>
      <c r="AR100" s="144" t="s">
        <v>1349</v>
      </c>
      <c r="AT100" s="144" t="s">
        <v>150</v>
      </c>
      <c r="AU100" s="144" t="s">
        <v>87</v>
      </c>
      <c r="AY100" s="18" t="s">
        <v>147</v>
      </c>
      <c r="BE100" s="145">
        <f>IF(N100="základní",J100,0)</f>
        <v>0</v>
      </c>
      <c r="BF100" s="145">
        <f>IF(N100="snížená",J100,0)</f>
        <v>0</v>
      </c>
      <c r="BG100" s="145">
        <f>IF(N100="zákl. přenesená",J100,0)</f>
        <v>0</v>
      </c>
      <c r="BH100" s="145">
        <f>IF(N100="sníž. přenesená",J100,0)</f>
        <v>0</v>
      </c>
      <c r="BI100" s="145">
        <f>IF(N100="nulová",J100,0)</f>
        <v>0</v>
      </c>
      <c r="BJ100" s="18" t="s">
        <v>85</v>
      </c>
      <c r="BK100" s="145">
        <f>ROUND(I100*H100,2)</f>
        <v>0</v>
      </c>
      <c r="BL100" s="18" t="s">
        <v>1349</v>
      </c>
      <c r="BM100" s="144" t="s">
        <v>2133</v>
      </c>
    </row>
    <row r="101" spans="2:65" s="1" customFormat="1" ht="11.25">
      <c r="B101" s="34"/>
      <c r="D101" s="146" t="s">
        <v>157</v>
      </c>
      <c r="F101" s="147" t="s">
        <v>1364</v>
      </c>
      <c r="I101" s="148"/>
      <c r="L101" s="34"/>
      <c r="M101" s="149"/>
      <c r="T101" s="55"/>
      <c r="AT101" s="18" t="s">
        <v>157</v>
      </c>
      <c r="AU101" s="18" t="s">
        <v>87</v>
      </c>
    </row>
    <row r="102" spans="2:65" s="1" customFormat="1" ht="19.5">
      <c r="B102" s="34"/>
      <c r="D102" s="151" t="s">
        <v>168</v>
      </c>
      <c r="F102" s="165" t="s">
        <v>1365</v>
      </c>
      <c r="I102" s="148"/>
      <c r="L102" s="34"/>
      <c r="M102" s="189"/>
      <c r="N102" s="190"/>
      <c r="O102" s="190"/>
      <c r="P102" s="190"/>
      <c r="Q102" s="190"/>
      <c r="R102" s="190"/>
      <c r="S102" s="190"/>
      <c r="T102" s="191"/>
      <c r="AT102" s="18" t="s">
        <v>168</v>
      </c>
      <c r="AU102" s="18" t="s">
        <v>87</v>
      </c>
    </row>
    <row r="103" spans="2:65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4"/>
    </row>
  </sheetData>
  <sheetProtection algorithmName="SHA-512" hashValue="0LDPUv6w2XT9cHbBHMmrNbJ5GxPHCHGlHeO0Wt1YQ4CCavB9anEOIAXSToX1VGpNPAA4m33sBlZR92+WkXzVdw==" saltValue="zU2dICgCxZxmIQy2ERRwBQc1S6L1OhsH/wltnU85Nyoi47Y8XoYlNWPHmv0IjkLKn23AZCd2Qie57jKKQ75jAg==" spinCount="100000" sheet="1" objects="1" scenarios="1" formatColumns="0" formatRows="0" autoFilter="0"/>
  <autoFilter ref="C88:K102" xr:uid="{00000000-0009-0000-0000-000009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hyperlinks>
    <hyperlink ref="F93" r:id="rId1" xr:uid="{00000000-0004-0000-0900-000000000000}"/>
    <hyperlink ref="F97" r:id="rId2" xr:uid="{00000000-0004-0000-0900-000001000000}"/>
    <hyperlink ref="F101" r:id="rId3" xr:uid="{00000000-0004-0000-09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197" customWidth="1"/>
    <col min="2" max="2" width="1.6640625" style="197" customWidth="1"/>
    <col min="3" max="4" width="5" style="197" customWidth="1"/>
    <col min="5" max="5" width="11.6640625" style="197" customWidth="1"/>
    <col min="6" max="6" width="9.1640625" style="197" customWidth="1"/>
    <col min="7" max="7" width="5" style="197" customWidth="1"/>
    <col min="8" max="8" width="77.83203125" style="197" customWidth="1"/>
    <col min="9" max="10" width="20" style="197" customWidth="1"/>
    <col min="11" max="11" width="1.6640625" style="197" customWidth="1"/>
  </cols>
  <sheetData>
    <row r="1" spans="2:11" customFormat="1" ht="37.5" customHeight="1"/>
    <row r="2" spans="2:11" customFormat="1" ht="7.5" customHeight="1">
      <c r="B2" s="198"/>
      <c r="C2" s="199"/>
      <c r="D2" s="199"/>
      <c r="E2" s="199"/>
      <c r="F2" s="199"/>
      <c r="G2" s="199"/>
      <c r="H2" s="199"/>
      <c r="I2" s="199"/>
      <c r="J2" s="199"/>
      <c r="K2" s="200"/>
    </row>
    <row r="3" spans="2:11" s="16" customFormat="1" ht="45" customHeight="1">
      <c r="B3" s="201"/>
      <c r="C3" s="329" t="s">
        <v>2134</v>
      </c>
      <c r="D3" s="329"/>
      <c r="E3" s="329"/>
      <c r="F3" s="329"/>
      <c r="G3" s="329"/>
      <c r="H3" s="329"/>
      <c r="I3" s="329"/>
      <c r="J3" s="329"/>
      <c r="K3" s="202"/>
    </row>
    <row r="4" spans="2:11" customFormat="1" ht="25.5" customHeight="1">
      <c r="B4" s="203"/>
      <c r="C4" s="328" t="s">
        <v>2135</v>
      </c>
      <c r="D4" s="328"/>
      <c r="E4" s="328"/>
      <c r="F4" s="328"/>
      <c r="G4" s="328"/>
      <c r="H4" s="328"/>
      <c r="I4" s="328"/>
      <c r="J4" s="328"/>
      <c r="K4" s="204"/>
    </row>
    <row r="5" spans="2:11" customFormat="1" ht="5.25" customHeight="1">
      <c r="B5" s="203"/>
      <c r="C5" s="205"/>
      <c r="D5" s="205"/>
      <c r="E5" s="205"/>
      <c r="F5" s="205"/>
      <c r="G5" s="205"/>
      <c r="H5" s="205"/>
      <c r="I5" s="205"/>
      <c r="J5" s="205"/>
      <c r="K5" s="204"/>
    </row>
    <row r="6" spans="2:11" customFormat="1" ht="15" customHeight="1">
      <c r="B6" s="203"/>
      <c r="C6" s="327" t="s">
        <v>2136</v>
      </c>
      <c r="D6" s="327"/>
      <c r="E6" s="327"/>
      <c r="F6" s="327"/>
      <c r="G6" s="327"/>
      <c r="H6" s="327"/>
      <c r="I6" s="327"/>
      <c r="J6" s="327"/>
      <c r="K6" s="204"/>
    </row>
    <row r="7" spans="2:11" customFormat="1" ht="15" customHeight="1">
      <c r="B7" s="207"/>
      <c r="C7" s="327" t="s">
        <v>2137</v>
      </c>
      <c r="D7" s="327"/>
      <c r="E7" s="327"/>
      <c r="F7" s="327"/>
      <c r="G7" s="327"/>
      <c r="H7" s="327"/>
      <c r="I7" s="327"/>
      <c r="J7" s="327"/>
      <c r="K7" s="204"/>
    </row>
    <row r="8" spans="2:11" customFormat="1" ht="12.75" customHeight="1">
      <c r="B8" s="207"/>
      <c r="C8" s="206"/>
      <c r="D8" s="206"/>
      <c r="E8" s="206"/>
      <c r="F8" s="206"/>
      <c r="G8" s="206"/>
      <c r="H8" s="206"/>
      <c r="I8" s="206"/>
      <c r="J8" s="206"/>
      <c r="K8" s="204"/>
    </row>
    <row r="9" spans="2:11" customFormat="1" ht="15" customHeight="1">
      <c r="B9" s="207"/>
      <c r="C9" s="327" t="s">
        <v>2138</v>
      </c>
      <c r="D9" s="327"/>
      <c r="E9" s="327"/>
      <c r="F9" s="327"/>
      <c r="G9" s="327"/>
      <c r="H9" s="327"/>
      <c r="I9" s="327"/>
      <c r="J9" s="327"/>
      <c r="K9" s="204"/>
    </row>
    <row r="10" spans="2:11" customFormat="1" ht="15" customHeight="1">
      <c r="B10" s="207"/>
      <c r="C10" s="206"/>
      <c r="D10" s="327" t="s">
        <v>2139</v>
      </c>
      <c r="E10" s="327"/>
      <c r="F10" s="327"/>
      <c r="G10" s="327"/>
      <c r="H10" s="327"/>
      <c r="I10" s="327"/>
      <c r="J10" s="327"/>
      <c r="K10" s="204"/>
    </row>
    <row r="11" spans="2:11" customFormat="1" ht="15" customHeight="1">
      <c r="B11" s="207"/>
      <c r="C11" s="208"/>
      <c r="D11" s="327" t="s">
        <v>2140</v>
      </c>
      <c r="E11" s="327"/>
      <c r="F11" s="327"/>
      <c r="G11" s="327"/>
      <c r="H11" s="327"/>
      <c r="I11" s="327"/>
      <c r="J11" s="327"/>
      <c r="K11" s="204"/>
    </row>
    <row r="12" spans="2:11" customFormat="1" ht="15" customHeight="1">
      <c r="B12" s="207"/>
      <c r="C12" s="208"/>
      <c r="D12" s="206"/>
      <c r="E12" s="206"/>
      <c r="F12" s="206"/>
      <c r="G12" s="206"/>
      <c r="H12" s="206"/>
      <c r="I12" s="206"/>
      <c r="J12" s="206"/>
      <c r="K12" s="204"/>
    </row>
    <row r="13" spans="2:11" customFormat="1" ht="15" customHeight="1">
      <c r="B13" s="207"/>
      <c r="C13" s="208"/>
      <c r="D13" s="209" t="s">
        <v>2141</v>
      </c>
      <c r="E13" s="206"/>
      <c r="F13" s="206"/>
      <c r="G13" s="206"/>
      <c r="H13" s="206"/>
      <c r="I13" s="206"/>
      <c r="J13" s="206"/>
      <c r="K13" s="204"/>
    </row>
    <row r="14" spans="2:11" customFormat="1" ht="12.75" customHeight="1">
      <c r="B14" s="207"/>
      <c r="C14" s="208"/>
      <c r="D14" s="208"/>
      <c r="E14" s="208"/>
      <c r="F14" s="208"/>
      <c r="G14" s="208"/>
      <c r="H14" s="208"/>
      <c r="I14" s="208"/>
      <c r="J14" s="208"/>
      <c r="K14" s="204"/>
    </row>
    <row r="15" spans="2:11" customFormat="1" ht="15" customHeight="1">
      <c r="B15" s="207"/>
      <c r="C15" s="208"/>
      <c r="D15" s="327" t="s">
        <v>2142</v>
      </c>
      <c r="E15" s="327"/>
      <c r="F15" s="327"/>
      <c r="G15" s="327"/>
      <c r="H15" s="327"/>
      <c r="I15" s="327"/>
      <c r="J15" s="327"/>
      <c r="K15" s="204"/>
    </row>
    <row r="16" spans="2:11" customFormat="1" ht="15" customHeight="1">
      <c r="B16" s="207"/>
      <c r="C16" s="208"/>
      <c r="D16" s="327" t="s">
        <v>2143</v>
      </c>
      <c r="E16" s="327"/>
      <c r="F16" s="327"/>
      <c r="G16" s="327"/>
      <c r="H16" s="327"/>
      <c r="I16" s="327"/>
      <c r="J16" s="327"/>
      <c r="K16" s="204"/>
    </row>
    <row r="17" spans="2:11" customFormat="1" ht="15" customHeight="1">
      <c r="B17" s="207"/>
      <c r="C17" s="208"/>
      <c r="D17" s="327" t="s">
        <v>2144</v>
      </c>
      <c r="E17" s="327"/>
      <c r="F17" s="327"/>
      <c r="G17" s="327"/>
      <c r="H17" s="327"/>
      <c r="I17" s="327"/>
      <c r="J17" s="327"/>
      <c r="K17" s="204"/>
    </row>
    <row r="18" spans="2:11" customFormat="1" ht="15" customHeight="1">
      <c r="B18" s="207"/>
      <c r="C18" s="208"/>
      <c r="D18" s="208"/>
      <c r="E18" s="210" t="s">
        <v>84</v>
      </c>
      <c r="F18" s="327" t="s">
        <v>2145</v>
      </c>
      <c r="G18" s="327"/>
      <c r="H18" s="327"/>
      <c r="I18" s="327"/>
      <c r="J18" s="327"/>
      <c r="K18" s="204"/>
    </row>
    <row r="19" spans="2:11" customFormat="1" ht="15" customHeight="1">
      <c r="B19" s="207"/>
      <c r="C19" s="208"/>
      <c r="D19" s="208"/>
      <c r="E19" s="210" t="s">
        <v>2146</v>
      </c>
      <c r="F19" s="327" t="s">
        <v>2147</v>
      </c>
      <c r="G19" s="327"/>
      <c r="H19" s="327"/>
      <c r="I19" s="327"/>
      <c r="J19" s="327"/>
      <c r="K19" s="204"/>
    </row>
    <row r="20" spans="2:11" customFormat="1" ht="15" customHeight="1">
      <c r="B20" s="207"/>
      <c r="C20" s="208"/>
      <c r="D20" s="208"/>
      <c r="E20" s="210" t="s">
        <v>2148</v>
      </c>
      <c r="F20" s="327" t="s">
        <v>2149</v>
      </c>
      <c r="G20" s="327"/>
      <c r="H20" s="327"/>
      <c r="I20" s="327"/>
      <c r="J20" s="327"/>
      <c r="K20" s="204"/>
    </row>
    <row r="21" spans="2:11" customFormat="1" ht="15" customHeight="1">
      <c r="B21" s="207"/>
      <c r="C21" s="208"/>
      <c r="D21" s="208"/>
      <c r="E21" s="210" t="s">
        <v>2150</v>
      </c>
      <c r="F21" s="327" t="s">
        <v>2151</v>
      </c>
      <c r="G21" s="327"/>
      <c r="H21" s="327"/>
      <c r="I21" s="327"/>
      <c r="J21" s="327"/>
      <c r="K21" s="204"/>
    </row>
    <row r="22" spans="2:11" customFormat="1" ht="15" customHeight="1">
      <c r="B22" s="207"/>
      <c r="C22" s="208"/>
      <c r="D22" s="208"/>
      <c r="E22" s="210" t="s">
        <v>2152</v>
      </c>
      <c r="F22" s="327" t="s">
        <v>2153</v>
      </c>
      <c r="G22" s="327"/>
      <c r="H22" s="327"/>
      <c r="I22" s="327"/>
      <c r="J22" s="327"/>
      <c r="K22" s="204"/>
    </row>
    <row r="23" spans="2:11" customFormat="1" ht="15" customHeight="1">
      <c r="B23" s="207"/>
      <c r="C23" s="208"/>
      <c r="D23" s="208"/>
      <c r="E23" s="210" t="s">
        <v>91</v>
      </c>
      <c r="F23" s="327" t="s">
        <v>2154</v>
      </c>
      <c r="G23" s="327"/>
      <c r="H23" s="327"/>
      <c r="I23" s="327"/>
      <c r="J23" s="327"/>
      <c r="K23" s="204"/>
    </row>
    <row r="24" spans="2:11" customFormat="1" ht="12.75" customHeight="1">
      <c r="B24" s="207"/>
      <c r="C24" s="208"/>
      <c r="D24" s="208"/>
      <c r="E24" s="208"/>
      <c r="F24" s="208"/>
      <c r="G24" s="208"/>
      <c r="H24" s="208"/>
      <c r="I24" s="208"/>
      <c r="J24" s="208"/>
      <c r="K24" s="204"/>
    </row>
    <row r="25" spans="2:11" customFormat="1" ht="15" customHeight="1">
      <c r="B25" s="207"/>
      <c r="C25" s="327" t="s">
        <v>2155</v>
      </c>
      <c r="D25" s="327"/>
      <c r="E25" s="327"/>
      <c r="F25" s="327"/>
      <c r="G25" s="327"/>
      <c r="H25" s="327"/>
      <c r="I25" s="327"/>
      <c r="J25" s="327"/>
      <c r="K25" s="204"/>
    </row>
    <row r="26" spans="2:11" customFormat="1" ht="15" customHeight="1">
      <c r="B26" s="207"/>
      <c r="C26" s="327" t="s">
        <v>2156</v>
      </c>
      <c r="D26" s="327"/>
      <c r="E26" s="327"/>
      <c r="F26" s="327"/>
      <c r="G26" s="327"/>
      <c r="H26" s="327"/>
      <c r="I26" s="327"/>
      <c r="J26" s="327"/>
      <c r="K26" s="204"/>
    </row>
    <row r="27" spans="2:11" customFormat="1" ht="15" customHeight="1">
      <c r="B27" s="207"/>
      <c r="C27" s="206"/>
      <c r="D27" s="327" t="s">
        <v>2157</v>
      </c>
      <c r="E27" s="327"/>
      <c r="F27" s="327"/>
      <c r="G27" s="327"/>
      <c r="H27" s="327"/>
      <c r="I27" s="327"/>
      <c r="J27" s="327"/>
      <c r="K27" s="204"/>
    </row>
    <row r="28" spans="2:11" customFormat="1" ht="15" customHeight="1">
      <c r="B28" s="207"/>
      <c r="C28" s="208"/>
      <c r="D28" s="327" t="s">
        <v>2158</v>
      </c>
      <c r="E28" s="327"/>
      <c r="F28" s="327"/>
      <c r="G28" s="327"/>
      <c r="H28" s="327"/>
      <c r="I28" s="327"/>
      <c r="J28" s="327"/>
      <c r="K28" s="204"/>
    </row>
    <row r="29" spans="2:11" customFormat="1" ht="12.75" customHeight="1">
      <c r="B29" s="207"/>
      <c r="C29" s="208"/>
      <c r="D29" s="208"/>
      <c r="E29" s="208"/>
      <c r="F29" s="208"/>
      <c r="G29" s="208"/>
      <c r="H29" s="208"/>
      <c r="I29" s="208"/>
      <c r="J29" s="208"/>
      <c r="K29" s="204"/>
    </row>
    <row r="30" spans="2:11" customFormat="1" ht="15" customHeight="1">
      <c r="B30" s="207"/>
      <c r="C30" s="208"/>
      <c r="D30" s="327" t="s">
        <v>2159</v>
      </c>
      <c r="E30" s="327"/>
      <c r="F30" s="327"/>
      <c r="G30" s="327"/>
      <c r="H30" s="327"/>
      <c r="I30" s="327"/>
      <c r="J30" s="327"/>
      <c r="K30" s="204"/>
    </row>
    <row r="31" spans="2:11" customFormat="1" ht="15" customHeight="1">
      <c r="B31" s="207"/>
      <c r="C31" s="208"/>
      <c r="D31" s="327" t="s">
        <v>2160</v>
      </c>
      <c r="E31" s="327"/>
      <c r="F31" s="327"/>
      <c r="G31" s="327"/>
      <c r="H31" s="327"/>
      <c r="I31" s="327"/>
      <c r="J31" s="327"/>
      <c r="K31" s="204"/>
    </row>
    <row r="32" spans="2:11" customFormat="1" ht="12.75" customHeight="1">
      <c r="B32" s="207"/>
      <c r="C32" s="208"/>
      <c r="D32" s="208"/>
      <c r="E32" s="208"/>
      <c r="F32" s="208"/>
      <c r="G32" s="208"/>
      <c r="H32" s="208"/>
      <c r="I32" s="208"/>
      <c r="J32" s="208"/>
      <c r="K32" s="204"/>
    </row>
    <row r="33" spans="2:11" customFormat="1" ht="15" customHeight="1">
      <c r="B33" s="207"/>
      <c r="C33" s="208"/>
      <c r="D33" s="327" t="s">
        <v>2161</v>
      </c>
      <c r="E33" s="327"/>
      <c r="F33" s="327"/>
      <c r="G33" s="327"/>
      <c r="H33" s="327"/>
      <c r="I33" s="327"/>
      <c r="J33" s="327"/>
      <c r="K33" s="204"/>
    </row>
    <row r="34" spans="2:11" customFormat="1" ht="15" customHeight="1">
      <c r="B34" s="207"/>
      <c r="C34" s="208"/>
      <c r="D34" s="327" t="s">
        <v>2162</v>
      </c>
      <c r="E34" s="327"/>
      <c r="F34" s="327"/>
      <c r="G34" s="327"/>
      <c r="H34" s="327"/>
      <c r="I34" s="327"/>
      <c r="J34" s="327"/>
      <c r="K34" s="204"/>
    </row>
    <row r="35" spans="2:11" customFormat="1" ht="15" customHeight="1">
      <c r="B35" s="207"/>
      <c r="C35" s="208"/>
      <c r="D35" s="327" t="s">
        <v>2163</v>
      </c>
      <c r="E35" s="327"/>
      <c r="F35" s="327"/>
      <c r="G35" s="327"/>
      <c r="H35" s="327"/>
      <c r="I35" s="327"/>
      <c r="J35" s="327"/>
      <c r="K35" s="204"/>
    </row>
    <row r="36" spans="2:11" customFormat="1" ht="15" customHeight="1">
      <c r="B36" s="207"/>
      <c r="C36" s="208"/>
      <c r="D36" s="206"/>
      <c r="E36" s="209" t="s">
        <v>133</v>
      </c>
      <c r="F36" s="206"/>
      <c r="G36" s="327" t="s">
        <v>2164</v>
      </c>
      <c r="H36" s="327"/>
      <c r="I36" s="327"/>
      <c r="J36" s="327"/>
      <c r="K36" s="204"/>
    </row>
    <row r="37" spans="2:11" customFormat="1" ht="30.75" customHeight="1">
      <c r="B37" s="207"/>
      <c r="C37" s="208"/>
      <c r="D37" s="206"/>
      <c r="E37" s="209" t="s">
        <v>2165</v>
      </c>
      <c r="F37" s="206"/>
      <c r="G37" s="327" t="s">
        <v>2166</v>
      </c>
      <c r="H37" s="327"/>
      <c r="I37" s="327"/>
      <c r="J37" s="327"/>
      <c r="K37" s="204"/>
    </row>
    <row r="38" spans="2:11" customFormat="1" ht="15" customHeight="1">
      <c r="B38" s="207"/>
      <c r="C38" s="208"/>
      <c r="D38" s="206"/>
      <c r="E38" s="209" t="s">
        <v>59</v>
      </c>
      <c r="F38" s="206"/>
      <c r="G38" s="327" t="s">
        <v>2167</v>
      </c>
      <c r="H38" s="327"/>
      <c r="I38" s="327"/>
      <c r="J38" s="327"/>
      <c r="K38" s="204"/>
    </row>
    <row r="39" spans="2:11" customFormat="1" ht="15" customHeight="1">
      <c r="B39" s="207"/>
      <c r="C39" s="208"/>
      <c r="D39" s="206"/>
      <c r="E39" s="209" t="s">
        <v>60</v>
      </c>
      <c r="F39" s="206"/>
      <c r="G39" s="327" t="s">
        <v>2168</v>
      </c>
      <c r="H39" s="327"/>
      <c r="I39" s="327"/>
      <c r="J39" s="327"/>
      <c r="K39" s="204"/>
    </row>
    <row r="40" spans="2:11" customFormat="1" ht="15" customHeight="1">
      <c r="B40" s="207"/>
      <c r="C40" s="208"/>
      <c r="D40" s="206"/>
      <c r="E40" s="209" t="s">
        <v>134</v>
      </c>
      <c r="F40" s="206"/>
      <c r="G40" s="327" t="s">
        <v>2169</v>
      </c>
      <c r="H40" s="327"/>
      <c r="I40" s="327"/>
      <c r="J40" s="327"/>
      <c r="K40" s="204"/>
    </row>
    <row r="41" spans="2:11" customFormat="1" ht="15" customHeight="1">
      <c r="B41" s="207"/>
      <c r="C41" s="208"/>
      <c r="D41" s="206"/>
      <c r="E41" s="209" t="s">
        <v>135</v>
      </c>
      <c r="F41" s="206"/>
      <c r="G41" s="327" t="s">
        <v>2170</v>
      </c>
      <c r="H41" s="327"/>
      <c r="I41" s="327"/>
      <c r="J41" s="327"/>
      <c r="K41" s="204"/>
    </row>
    <row r="42" spans="2:11" customFormat="1" ht="15" customHeight="1">
      <c r="B42" s="207"/>
      <c r="C42" s="208"/>
      <c r="D42" s="206"/>
      <c r="E42" s="209" t="s">
        <v>2171</v>
      </c>
      <c r="F42" s="206"/>
      <c r="G42" s="327" t="s">
        <v>2172</v>
      </c>
      <c r="H42" s="327"/>
      <c r="I42" s="327"/>
      <c r="J42" s="327"/>
      <c r="K42" s="204"/>
    </row>
    <row r="43" spans="2:11" customFormat="1" ht="15" customHeight="1">
      <c r="B43" s="207"/>
      <c r="C43" s="208"/>
      <c r="D43" s="206"/>
      <c r="E43" s="209"/>
      <c r="F43" s="206"/>
      <c r="G43" s="327" t="s">
        <v>2173</v>
      </c>
      <c r="H43" s="327"/>
      <c r="I43" s="327"/>
      <c r="J43" s="327"/>
      <c r="K43" s="204"/>
    </row>
    <row r="44" spans="2:11" customFormat="1" ht="15" customHeight="1">
      <c r="B44" s="207"/>
      <c r="C44" s="208"/>
      <c r="D44" s="206"/>
      <c r="E44" s="209" t="s">
        <v>2174</v>
      </c>
      <c r="F44" s="206"/>
      <c r="G44" s="327" t="s">
        <v>2175</v>
      </c>
      <c r="H44" s="327"/>
      <c r="I44" s="327"/>
      <c r="J44" s="327"/>
      <c r="K44" s="204"/>
    </row>
    <row r="45" spans="2:11" customFormat="1" ht="15" customHeight="1">
      <c r="B45" s="207"/>
      <c r="C45" s="208"/>
      <c r="D45" s="206"/>
      <c r="E45" s="209" t="s">
        <v>137</v>
      </c>
      <c r="F45" s="206"/>
      <c r="G45" s="327" t="s">
        <v>2176</v>
      </c>
      <c r="H45" s="327"/>
      <c r="I45" s="327"/>
      <c r="J45" s="327"/>
      <c r="K45" s="204"/>
    </row>
    <row r="46" spans="2:11" customFormat="1" ht="12.75" customHeight="1">
      <c r="B46" s="207"/>
      <c r="C46" s="208"/>
      <c r="D46" s="206"/>
      <c r="E46" s="206"/>
      <c r="F46" s="206"/>
      <c r="G46" s="206"/>
      <c r="H46" s="206"/>
      <c r="I46" s="206"/>
      <c r="J46" s="206"/>
      <c r="K46" s="204"/>
    </row>
    <row r="47" spans="2:11" customFormat="1" ht="15" customHeight="1">
      <c r="B47" s="207"/>
      <c r="C47" s="208"/>
      <c r="D47" s="327" t="s">
        <v>2177</v>
      </c>
      <c r="E47" s="327"/>
      <c r="F47" s="327"/>
      <c r="G47" s="327"/>
      <c r="H47" s="327"/>
      <c r="I47" s="327"/>
      <c r="J47" s="327"/>
      <c r="K47" s="204"/>
    </row>
    <row r="48" spans="2:11" customFormat="1" ht="15" customHeight="1">
      <c r="B48" s="207"/>
      <c r="C48" s="208"/>
      <c r="D48" s="208"/>
      <c r="E48" s="327" t="s">
        <v>2178</v>
      </c>
      <c r="F48" s="327"/>
      <c r="G48" s="327"/>
      <c r="H48" s="327"/>
      <c r="I48" s="327"/>
      <c r="J48" s="327"/>
      <c r="K48" s="204"/>
    </row>
    <row r="49" spans="2:11" customFormat="1" ht="15" customHeight="1">
      <c r="B49" s="207"/>
      <c r="C49" s="208"/>
      <c r="D49" s="208"/>
      <c r="E49" s="327" t="s">
        <v>2179</v>
      </c>
      <c r="F49" s="327"/>
      <c r="G49" s="327"/>
      <c r="H49" s="327"/>
      <c r="I49" s="327"/>
      <c r="J49" s="327"/>
      <c r="K49" s="204"/>
    </row>
    <row r="50" spans="2:11" customFormat="1" ht="15" customHeight="1">
      <c r="B50" s="207"/>
      <c r="C50" s="208"/>
      <c r="D50" s="208"/>
      <c r="E50" s="327" t="s">
        <v>2180</v>
      </c>
      <c r="F50" s="327"/>
      <c r="G50" s="327"/>
      <c r="H50" s="327"/>
      <c r="I50" s="327"/>
      <c r="J50" s="327"/>
      <c r="K50" s="204"/>
    </row>
    <row r="51" spans="2:11" customFormat="1" ht="15" customHeight="1">
      <c r="B51" s="207"/>
      <c r="C51" s="208"/>
      <c r="D51" s="327" t="s">
        <v>2181</v>
      </c>
      <c r="E51" s="327"/>
      <c r="F51" s="327"/>
      <c r="G51" s="327"/>
      <c r="H51" s="327"/>
      <c r="I51" s="327"/>
      <c r="J51" s="327"/>
      <c r="K51" s="204"/>
    </row>
    <row r="52" spans="2:11" customFormat="1" ht="25.5" customHeight="1">
      <c r="B52" s="203"/>
      <c r="C52" s="328" t="s">
        <v>2182</v>
      </c>
      <c r="D52" s="328"/>
      <c r="E52" s="328"/>
      <c r="F52" s="328"/>
      <c r="G52" s="328"/>
      <c r="H52" s="328"/>
      <c r="I52" s="328"/>
      <c r="J52" s="328"/>
      <c r="K52" s="204"/>
    </row>
    <row r="53" spans="2:11" customFormat="1" ht="5.25" customHeight="1">
      <c r="B53" s="203"/>
      <c r="C53" s="205"/>
      <c r="D53" s="205"/>
      <c r="E53" s="205"/>
      <c r="F53" s="205"/>
      <c r="G53" s="205"/>
      <c r="H53" s="205"/>
      <c r="I53" s="205"/>
      <c r="J53" s="205"/>
      <c r="K53" s="204"/>
    </row>
    <row r="54" spans="2:11" customFormat="1" ht="15" customHeight="1">
      <c r="B54" s="203"/>
      <c r="C54" s="327" t="s">
        <v>2183</v>
      </c>
      <c r="D54" s="327"/>
      <c r="E54" s="327"/>
      <c r="F54" s="327"/>
      <c r="G54" s="327"/>
      <c r="H54" s="327"/>
      <c r="I54" s="327"/>
      <c r="J54" s="327"/>
      <c r="K54" s="204"/>
    </row>
    <row r="55" spans="2:11" customFormat="1" ht="15" customHeight="1">
      <c r="B55" s="203"/>
      <c r="C55" s="327" t="s">
        <v>2184</v>
      </c>
      <c r="D55" s="327"/>
      <c r="E55" s="327"/>
      <c r="F55" s="327"/>
      <c r="G55" s="327"/>
      <c r="H55" s="327"/>
      <c r="I55" s="327"/>
      <c r="J55" s="327"/>
      <c r="K55" s="204"/>
    </row>
    <row r="56" spans="2:11" customFormat="1" ht="12.75" customHeight="1">
      <c r="B56" s="203"/>
      <c r="C56" s="206"/>
      <c r="D56" s="206"/>
      <c r="E56" s="206"/>
      <c r="F56" s="206"/>
      <c r="G56" s="206"/>
      <c r="H56" s="206"/>
      <c r="I56" s="206"/>
      <c r="J56" s="206"/>
      <c r="K56" s="204"/>
    </row>
    <row r="57" spans="2:11" customFormat="1" ht="15" customHeight="1">
      <c r="B57" s="203"/>
      <c r="C57" s="327" t="s">
        <v>2185</v>
      </c>
      <c r="D57" s="327"/>
      <c r="E57" s="327"/>
      <c r="F57" s="327"/>
      <c r="G57" s="327"/>
      <c r="H57" s="327"/>
      <c r="I57" s="327"/>
      <c r="J57" s="327"/>
      <c r="K57" s="204"/>
    </row>
    <row r="58" spans="2:11" customFormat="1" ht="15" customHeight="1">
      <c r="B58" s="203"/>
      <c r="C58" s="208"/>
      <c r="D58" s="327" t="s">
        <v>2186</v>
      </c>
      <c r="E58" s="327"/>
      <c r="F58" s="327"/>
      <c r="G58" s="327"/>
      <c r="H58" s="327"/>
      <c r="I58" s="327"/>
      <c r="J58" s="327"/>
      <c r="K58" s="204"/>
    </row>
    <row r="59" spans="2:11" customFormat="1" ht="15" customHeight="1">
      <c r="B59" s="203"/>
      <c r="C59" s="208"/>
      <c r="D59" s="327" t="s">
        <v>2187</v>
      </c>
      <c r="E59" s="327"/>
      <c r="F59" s="327"/>
      <c r="G59" s="327"/>
      <c r="H59" s="327"/>
      <c r="I59" s="327"/>
      <c r="J59" s="327"/>
      <c r="K59" s="204"/>
    </row>
    <row r="60" spans="2:11" customFormat="1" ht="15" customHeight="1">
      <c r="B60" s="203"/>
      <c r="C60" s="208"/>
      <c r="D60" s="327" t="s">
        <v>2188</v>
      </c>
      <c r="E60" s="327"/>
      <c r="F60" s="327"/>
      <c r="G60" s="327"/>
      <c r="H60" s="327"/>
      <c r="I60" s="327"/>
      <c r="J60" s="327"/>
      <c r="K60" s="204"/>
    </row>
    <row r="61" spans="2:11" customFormat="1" ht="15" customHeight="1">
      <c r="B61" s="203"/>
      <c r="C61" s="208"/>
      <c r="D61" s="327" t="s">
        <v>2189</v>
      </c>
      <c r="E61" s="327"/>
      <c r="F61" s="327"/>
      <c r="G61" s="327"/>
      <c r="H61" s="327"/>
      <c r="I61" s="327"/>
      <c r="J61" s="327"/>
      <c r="K61" s="204"/>
    </row>
    <row r="62" spans="2:11" customFormat="1" ht="15" customHeight="1">
      <c r="B62" s="203"/>
      <c r="C62" s="208"/>
      <c r="D62" s="330" t="s">
        <v>2190</v>
      </c>
      <c r="E62" s="330"/>
      <c r="F62" s="330"/>
      <c r="G62" s="330"/>
      <c r="H62" s="330"/>
      <c r="I62" s="330"/>
      <c r="J62" s="330"/>
      <c r="K62" s="204"/>
    </row>
    <row r="63" spans="2:11" customFormat="1" ht="15" customHeight="1">
      <c r="B63" s="203"/>
      <c r="C63" s="208"/>
      <c r="D63" s="327" t="s">
        <v>2191</v>
      </c>
      <c r="E63" s="327"/>
      <c r="F63" s="327"/>
      <c r="G63" s="327"/>
      <c r="H63" s="327"/>
      <c r="I63" s="327"/>
      <c r="J63" s="327"/>
      <c r="K63" s="204"/>
    </row>
    <row r="64" spans="2:11" customFormat="1" ht="12.75" customHeight="1">
      <c r="B64" s="203"/>
      <c r="C64" s="208"/>
      <c r="D64" s="208"/>
      <c r="E64" s="211"/>
      <c r="F64" s="208"/>
      <c r="G64" s="208"/>
      <c r="H64" s="208"/>
      <c r="I64" s="208"/>
      <c r="J64" s="208"/>
      <c r="K64" s="204"/>
    </row>
    <row r="65" spans="2:11" customFormat="1" ht="15" customHeight="1">
      <c r="B65" s="203"/>
      <c r="C65" s="208"/>
      <c r="D65" s="327" t="s">
        <v>2192</v>
      </c>
      <c r="E65" s="327"/>
      <c r="F65" s="327"/>
      <c r="G65" s="327"/>
      <c r="H65" s="327"/>
      <c r="I65" s="327"/>
      <c r="J65" s="327"/>
      <c r="K65" s="204"/>
    </row>
    <row r="66" spans="2:11" customFormat="1" ht="15" customHeight="1">
      <c r="B66" s="203"/>
      <c r="C66" s="208"/>
      <c r="D66" s="330" t="s">
        <v>2193</v>
      </c>
      <c r="E66" s="330"/>
      <c r="F66" s="330"/>
      <c r="G66" s="330"/>
      <c r="H66" s="330"/>
      <c r="I66" s="330"/>
      <c r="J66" s="330"/>
      <c r="K66" s="204"/>
    </row>
    <row r="67" spans="2:11" customFormat="1" ht="15" customHeight="1">
      <c r="B67" s="203"/>
      <c r="C67" s="208"/>
      <c r="D67" s="327" t="s">
        <v>2194</v>
      </c>
      <c r="E67" s="327"/>
      <c r="F67" s="327"/>
      <c r="G67" s="327"/>
      <c r="H67" s="327"/>
      <c r="I67" s="327"/>
      <c r="J67" s="327"/>
      <c r="K67" s="204"/>
    </row>
    <row r="68" spans="2:11" customFormat="1" ht="15" customHeight="1">
      <c r="B68" s="203"/>
      <c r="C68" s="208"/>
      <c r="D68" s="327" t="s">
        <v>2195</v>
      </c>
      <c r="E68" s="327"/>
      <c r="F68" s="327"/>
      <c r="G68" s="327"/>
      <c r="H68" s="327"/>
      <c r="I68" s="327"/>
      <c r="J68" s="327"/>
      <c r="K68" s="204"/>
    </row>
    <row r="69" spans="2:11" customFormat="1" ht="15" customHeight="1">
      <c r="B69" s="203"/>
      <c r="C69" s="208"/>
      <c r="D69" s="327" t="s">
        <v>2196</v>
      </c>
      <c r="E69" s="327"/>
      <c r="F69" s="327"/>
      <c r="G69" s="327"/>
      <c r="H69" s="327"/>
      <c r="I69" s="327"/>
      <c r="J69" s="327"/>
      <c r="K69" s="204"/>
    </row>
    <row r="70" spans="2:11" customFormat="1" ht="15" customHeight="1">
      <c r="B70" s="203"/>
      <c r="C70" s="208"/>
      <c r="D70" s="327" t="s">
        <v>2197</v>
      </c>
      <c r="E70" s="327"/>
      <c r="F70" s="327"/>
      <c r="G70" s="327"/>
      <c r="H70" s="327"/>
      <c r="I70" s="327"/>
      <c r="J70" s="327"/>
      <c r="K70" s="204"/>
    </row>
    <row r="71" spans="2:11" customFormat="1" ht="12.75" customHeight="1">
      <c r="B71" s="212"/>
      <c r="C71" s="213"/>
      <c r="D71" s="213"/>
      <c r="E71" s="213"/>
      <c r="F71" s="213"/>
      <c r="G71" s="213"/>
      <c r="H71" s="213"/>
      <c r="I71" s="213"/>
      <c r="J71" s="213"/>
      <c r="K71" s="214"/>
    </row>
    <row r="72" spans="2:11" customFormat="1" ht="18.75" customHeight="1">
      <c r="B72" s="215"/>
      <c r="C72" s="215"/>
      <c r="D72" s="215"/>
      <c r="E72" s="215"/>
      <c r="F72" s="215"/>
      <c r="G72" s="215"/>
      <c r="H72" s="215"/>
      <c r="I72" s="215"/>
      <c r="J72" s="215"/>
      <c r="K72" s="216"/>
    </row>
    <row r="73" spans="2:11" customFormat="1" ht="18.75" customHeight="1">
      <c r="B73" s="216"/>
      <c r="C73" s="216"/>
      <c r="D73" s="216"/>
      <c r="E73" s="216"/>
      <c r="F73" s="216"/>
      <c r="G73" s="216"/>
      <c r="H73" s="216"/>
      <c r="I73" s="216"/>
      <c r="J73" s="216"/>
      <c r="K73" s="216"/>
    </row>
    <row r="74" spans="2:11" customFormat="1" ht="7.5" customHeight="1">
      <c r="B74" s="217"/>
      <c r="C74" s="218"/>
      <c r="D74" s="218"/>
      <c r="E74" s="218"/>
      <c r="F74" s="218"/>
      <c r="G74" s="218"/>
      <c r="H74" s="218"/>
      <c r="I74" s="218"/>
      <c r="J74" s="218"/>
      <c r="K74" s="219"/>
    </row>
    <row r="75" spans="2:11" customFormat="1" ht="45" customHeight="1">
      <c r="B75" s="220"/>
      <c r="C75" s="331" t="s">
        <v>2198</v>
      </c>
      <c r="D75" s="331"/>
      <c r="E75" s="331"/>
      <c r="F75" s="331"/>
      <c r="G75" s="331"/>
      <c r="H75" s="331"/>
      <c r="I75" s="331"/>
      <c r="J75" s="331"/>
      <c r="K75" s="221"/>
    </row>
    <row r="76" spans="2:11" customFormat="1" ht="17.25" customHeight="1">
      <c r="B76" s="220"/>
      <c r="C76" s="222" t="s">
        <v>2199</v>
      </c>
      <c r="D76" s="222"/>
      <c r="E76" s="222"/>
      <c r="F76" s="222" t="s">
        <v>2200</v>
      </c>
      <c r="G76" s="223"/>
      <c r="H76" s="222" t="s">
        <v>60</v>
      </c>
      <c r="I76" s="222" t="s">
        <v>63</v>
      </c>
      <c r="J76" s="222" t="s">
        <v>2201</v>
      </c>
      <c r="K76" s="221"/>
    </row>
    <row r="77" spans="2:11" customFormat="1" ht="17.25" customHeight="1">
      <c r="B77" s="220"/>
      <c r="C77" s="224" t="s">
        <v>2202</v>
      </c>
      <c r="D77" s="224"/>
      <c r="E77" s="224"/>
      <c r="F77" s="225" t="s">
        <v>2203</v>
      </c>
      <c r="G77" s="226"/>
      <c r="H77" s="224"/>
      <c r="I77" s="224"/>
      <c r="J77" s="224" t="s">
        <v>2204</v>
      </c>
      <c r="K77" s="221"/>
    </row>
    <row r="78" spans="2:11" customFormat="1" ht="5.25" customHeight="1">
      <c r="B78" s="220"/>
      <c r="C78" s="227"/>
      <c r="D78" s="227"/>
      <c r="E78" s="227"/>
      <c r="F78" s="227"/>
      <c r="G78" s="228"/>
      <c r="H78" s="227"/>
      <c r="I78" s="227"/>
      <c r="J78" s="227"/>
      <c r="K78" s="221"/>
    </row>
    <row r="79" spans="2:11" customFormat="1" ht="15" customHeight="1">
      <c r="B79" s="220"/>
      <c r="C79" s="209" t="s">
        <v>59</v>
      </c>
      <c r="D79" s="229"/>
      <c r="E79" s="229"/>
      <c r="F79" s="230" t="s">
        <v>2205</v>
      </c>
      <c r="G79" s="231"/>
      <c r="H79" s="209" t="s">
        <v>2206</v>
      </c>
      <c r="I79" s="209" t="s">
        <v>2207</v>
      </c>
      <c r="J79" s="209">
        <v>20</v>
      </c>
      <c r="K79" s="221"/>
    </row>
    <row r="80" spans="2:11" customFormat="1" ht="15" customHeight="1">
      <c r="B80" s="220"/>
      <c r="C80" s="209" t="s">
        <v>2208</v>
      </c>
      <c r="D80" s="209"/>
      <c r="E80" s="209"/>
      <c r="F80" s="230" t="s">
        <v>2205</v>
      </c>
      <c r="G80" s="231"/>
      <c r="H80" s="209" t="s">
        <v>2209</v>
      </c>
      <c r="I80" s="209" t="s">
        <v>2207</v>
      </c>
      <c r="J80" s="209">
        <v>120</v>
      </c>
      <c r="K80" s="221"/>
    </row>
    <row r="81" spans="2:11" customFormat="1" ht="15" customHeight="1">
      <c r="B81" s="232"/>
      <c r="C81" s="209" t="s">
        <v>2210</v>
      </c>
      <c r="D81" s="209"/>
      <c r="E81" s="209"/>
      <c r="F81" s="230" t="s">
        <v>2211</v>
      </c>
      <c r="G81" s="231"/>
      <c r="H81" s="209" t="s">
        <v>2212</v>
      </c>
      <c r="I81" s="209" t="s">
        <v>2207</v>
      </c>
      <c r="J81" s="209">
        <v>50</v>
      </c>
      <c r="K81" s="221"/>
    </row>
    <row r="82" spans="2:11" customFormat="1" ht="15" customHeight="1">
      <c r="B82" s="232"/>
      <c r="C82" s="209" t="s">
        <v>2213</v>
      </c>
      <c r="D82" s="209"/>
      <c r="E82" s="209"/>
      <c r="F82" s="230" t="s">
        <v>2205</v>
      </c>
      <c r="G82" s="231"/>
      <c r="H82" s="209" t="s">
        <v>2214</v>
      </c>
      <c r="I82" s="209" t="s">
        <v>2215</v>
      </c>
      <c r="J82" s="209"/>
      <c r="K82" s="221"/>
    </row>
    <row r="83" spans="2:11" customFormat="1" ht="15" customHeight="1">
      <c r="B83" s="232"/>
      <c r="C83" s="209" t="s">
        <v>2216</v>
      </c>
      <c r="D83" s="209"/>
      <c r="E83" s="209"/>
      <c r="F83" s="230" t="s">
        <v>2211</v>
      </c>
      <c r="G83" s="209"/>
      <c r="H83" s="209" t="s">
        <v>2217</v>
      </c>
      <c r="I83" s="209" t="s">
        <v>2207</v>
      </c>
      <c r="J83" s="209">
        <v>15</v>
      </c>
      <c r="K83" s="221"/>
    </row>
    <row r="84" spans="2:11" customFormat="1" ht="15" customHeight="1">
      <c r="B84" s="232"/>
      <c r="C84" s="209" t="s">
        <v>2218</v>
      </c>
      <c r="D84" s="209"/>
      <c r="E84" s="209"/>
      <c r="F84" s="230" t="s">
        <v>2211</v>
      </c>
      <c r="G84" s="209"/>
      <c r="H84" s="209" t="s">
        <v>2219</v>
      </c>
      <c r="I84" s="209" t="s">
        <v>2207</v>
      </c>
      <c r="J84" s="209">
        <v>15</v>
      </c>
      <c r="K84" s="221"/>
    </row>
    <row r="85" spans="2:11" customFormat="1" ht="15" customHeight="1">
      <c r="B85" s="232"/>
      <c r="C85" s="209" t="s">
        <v>2220</v>
      </c>
      <c r="D85" s="209"/>
      <c r="E85" s="209"/>
      <c r="F85" s="230" t="s">
        <v>2211</v>
      </c>
      <c r="G85" s="209"/>
      <c r="H85" s="209" t="s">
        <v>2221</v>
      </c>
      <c r="I85" s="209" t="s">
        <v>2207</v>
      </c>
      <c r="J85" s="209">
        <v>20</v>
      </c>
      <c r="K85" s="221"/>
    </row>
    <row r="86" spans="2:11" customFormat="1" ht="15" customHeight="1">
      <c r="B86" s="232"/>
      <c r="C86" s="209" t="s">
        <v>2222</v>
      </c>
      <c r="D86" s="209"/>
      <c r="E86" s="209"/>
      <c r="F86" s="230" t="s">
        <v>2211</v>
      </c>
      <c r="G86" s="209"/>
      <c r="H86" s="209" t="s">
        <v>2223</v>
      </c>
      <c r="I86" s="209" t="s">
        <v>2207</v>
      </c>
      <c r="J86" s="209">
        <v>20</v>
      </c>
      <c r="K86" s="221"/>
    </row>
    <row r="87" spans="2:11" customFormat="1" ht="15" customHeight="1">
      <c r="B87" s="232"/>
      <c r="C87" s="209" t="s">
        <v>2224</v>
      </c>
      <c r="D87" s="209"/>
      <c r="E87" s="209"/>
      <c r="F87" s="230" t="s">
        <v>2211</v>
      </c>
      <c r="G87" s="231"/>
      <c r="H87" s="209" t="s">
        <v>2225</v>
      </c>
      <c r="I87" s="209" t="s">
        <v>2207</v>
      </c>
      <c r="J87" s="209">
        <v>50</v>
      </c>
      <c r="K87" s="221"/>
    </row>
    <row r="88" spans="2:11" customFormat="1" ht="15" customHeight="1">
      <c r="B88" s="232"/>
      <c r="C88" s="209" t="s">
        <v>2226</v>
      </c>
      <c r="D88" s="209"/>
      <c r="E88" s="209"/>
      <c r="F88" s="230" t="s">
        <v>2211</v>
      </c>
      <c r="G88" s="231"/>
      <c r="H88" s="209" t="s">
        <v>2227</v>
      </c>
      <c r="I88" s="209" t="s">
        <v>2207</v>
      </c>
      <c r="J88" s="209">
        <v>20</v>
      </c>
      <c r="K88" s="221"/>
    </row>
    <row r="89" spans="2:11" customFormat="1" ht="15" customHeight="1">
      <c r="B89" s="232"/>
      <c r="C89" s="209" t="s">
        <v>2228</v>
      </c>
      <c r="D89" s="209"/>
      <c r="E89" s="209"/>
      <c r="F89" s="230" t="s">
        <v>2211</v>
      </c>
      <c r="G89" s="231"/>
      <c r="H89" s="209" t="s">
        <v>2229</v>
      </c>
      <c r="I89" s="209" t="s">
        <v>2207</v>
      </c>
      <c r="J89" s="209">
        <v>20</v>
      </c>
      <c r="K89" s="221"/>
    </row>
    <row r="90" spans="2:11" customFormat="1" ht="15" customHeight="1">
      <c r="B90" s="232"/>
      <c r="C90" s="209" t="s">
        <v>2230</v>
      </c>
      <c r="D90" s="209"/>
      <c r="E90" s="209"/>
      <c r="F90" s="230" t="s">
        <v>2211</v>
      </c>
      <c r="G90" s="231"/>
      <c r="H90" s="209" t="s">
        <v>2231</v>
      </c>
      <c r="I90" s="209" t="s">
        <v>2207</v>
      </c>
      <c r="J90" s="209">
        <v>50</v>
      </c>
      <c r="K90" s="221"/>
    </row>
    <row r="91" spans="2:11" customFormat="1" ht="15" customHeight="1">
      <c r="B91" s="232"/>
      <c r="C91" s="209" t="s">
        <v>2232</v>
      </c>
      <c r="D91" s="209"/>
      <c r="E91" s="209"/>
      <c r="F91" s="230" t="s">
        <v>2211</v>
      </c>
      <c r="G91" s="231"/>
      <c r="H91" s="209" t="s">
        <v>2232</v>
      </c>
      <c r="I91" s="209" t="s">
        <v>2207</v>
      </c>
      <c r="J91" s="209">
        <v>50</v>
      </c>
      <c r="K91" s="221"/>
    </row>
    <row r="92" spans="2:11" customFormat="1" ht="15" customHeight="1">
      <c r="B92" s="232"/>
      <c r="C92" s="209" t="s">
        <v>2233</v>
      </c>
      <c r="D92" s="209"/>
      <c r="E92" s="209"/>
      <c r="F92" s="230" t="s">
        <v>2211</v>
      </c>
      <c r="G92" s="231"/>
      <c r="H92" s="209" t="s">
        <v>2234</v>
      </c>
      <c r="I92" s="209" t="s">
        <v>2207</v>
      </c>
      <c r="J92" s="209">
        <v>255</v>
      </c>
      <c r="K92" s="221"/>
    </row>
    <row r="93" spans="2:11" customFormat="1" ht="15" customHeight="1">
      <c r="B93" s="232"/>
      <c r="C93" s="209" t="s">
        <v>2235</v>
      </c>
      <c r="D93" s="209"/>
      <c r="E93" s="209"/>
      <c r="F93" s="230" t="s">
        <v>2205</v>
      </c>
      <c r="G93" s="231"/>
      <c r="H93" s="209" t="s">
        <v>2236</v>
      </c>
      <c r="I93" s="209" t="s">
        <v>2237</v>
      </c>
      <c r="J93" s="209"/>
      <c r="K93" s="221"/>
    </row>
    <row r="94" spans="2:11" customFormat="1" ht="15" customHeight="1">
      <c r="B94" s="232"/>
      <c r="C94" s="209" t="s">
        <v>2238</v>
      </c>
      <c r="D94" s="209"/>
      <c r="E94" s="209"/>
      <c r="F94" s="230" t="s">
        <v>2205</v>
      </c>
      <c r="G94" s="231"/>
      <c r="H94" s="209" t="s">
        <v>2239</v>
      </c>
      <c r="I94" s="209" t="s">
        <v>2240</v>
      </c>
      <c r="J94" s="209"/>
      <c r="K94" s="221"/>
    </row>
    <row r="95" spans="2:11" customFormat="1" ht="15" customHeight="1">
      <c r="B95" s="232"/>
      <c r="C95" s="209" t="s">
        <v>2241</v>
      </c>
      <c r="D95" s="209"/>
      <c r="E95" s="209"/>
      <c r="F95" s="230" t="s">
        <v>2205</v>
      </c>
      <c r="G95" s="231"/>
      <c r="H95" s="209" t="s">
        <v>2241</v>
      </c>
      <c r="I95" s="209" t="s">
        <v>2240</v>
      </c>
      <c r="J95" s="209"/>
      <c r="K95" s="221"/>
    </row>
    <row r="96" spans="2:11" customFormat="1" ht="15" customHeight="1">
      <c r="B96" s="232"/>
      <c r="C96" s="209" t="s">
        <v>44</v>
      </c>
      <c r="D96" s="209"/>
      <c r="E96" s="209"/>
      <c r="F96" s="230" t="s">
        <v>2205</v>
      </c>
      <c r="G96" s="231"/>
      <c r="H96" s="209" t="s">
        <v>2242</v>
      </c>
      <c r="I96" s="209" t="s">
        <v>2240</v>
      </c>
      <c r="J96" s="209"/>
      <c r="K96" s="221"/>
    </row>
    <row r="97" spans="2:11" customFormat="1" ht="15" customHeight="1">
      <c r="B97" s="232"/>
      <c r="C97" s="209" t="s">
        <v>54</v>
      </c>
      <c r="D97" s="209"/>
      <c r="E97" s="209"/>
      <c r="F97" s="230" t="s">
        <v>2205</v>
      </c>
      <c r="G97" s="231"/>
      <c r="H97" s="209" t="s">
        <v>2243</v>
      </c>
      <c r="I97" s="209" t="s">
        <v>2240</v>
      </c>
      <c r="J97" s="209"/>
      <c r="K97" s="221"/>
    </row>
    <row r="98" spans="2:11" customFormat="1" ht="15" customHeight="1">
      <c r="B98" s="233"/>
      <c r="C98" s="234"/>
      <c r="D98" s="234"/>
      <c r="E98" s="234"/>
      <c r="F98" s="234"/>
      <c r="G98" s="234"/>
      <c r="H98" s="234"/>
      <c r="I98" s="234"/>
      <c r="J98" s="234"/>
      <c r="K98" s="235"/>
    </row>
    <row r="99" spans="2:11" customFormat="1" ht="18.75" customHeight="1">
      <c r="B99" s="236"/>
      <c r="C99" s="237"/>
      <c r="D99" s="237"/>
      <c r="E99" s="237"/>
      <c r="F99" s="237"/>
      <c r="G99" s="237"/>
      <c r="H99" s="237"/>
      <c r="I99" s="237"/>
      <c r="J99" s="237"/>
      <c r="K99" s="236"/>
    </row>
    <row r="100" spans="2:11" customFormat="1" ht="18.75" customHeight="1">
      <c r="B100" s="216"/>
      <c r="C100" s="216"/>
      <c r="D100" s="216"/>
      <c r="E100" s="216"/>
      <c r="F100" s="216"/>
      <c r="G100" s="216"/>
      <c r="H100" s="216"/>
      <c r="I100" s="216"/>
      <c r="J100" s="216"/>
      <c r="K100" s="216"/>
    </row>
    <row r="101" spans="2:11" customFormat="1" ht="7.5" customHeight="1">
      <c r="B101" s="217"/>
      <c r="C101" s="218"/>
      <c r="D101" s="218"/>
      <c r="E101" s="218"/>
      <c r="F101" s="218"/>
      <c r="G101" s="218"/>
      <c r="H101" s="218"/>
      <c r="I101" s="218"/>
      <c r="J101" s="218"/>
      <c r="K101" s="219"/>
    </row>
    <row r="102" spans="2:11" customFormat="1" ht="45" customHeight="1">
      <c r="B102" s="220"/>
      <c r="C102" s="331" t="s">
        <v>2244</v>
      </c>
      <c r="D102" s="331"/>
      <c r="E102" s="331"/>
      <c r="F102" s="331"/>
      <c r="G102" s="331"/>
      <c r="H102" s="331"/>
      <c r="I102" s="331"/>
      <c r="J102" s="331"/>
      <c r="K102" s="221"/>
    </row>
    <row r="103" spans="2:11" customFormat="1" ht="17.25" customHeight="1">
      <c r="B103" s="220"/>
      <c r="C103" s="222" t="s">
        <v>2199</v>
      </c>
      <c r="D103" s="222"/>
      <c r="E103" s="222"/>
      <c r="F103" s="222" t="s">
        <v>2200</v>
      </c>
      <c r="G103" s="223"/>
      <c r="H103" s="222" t="s">
        <v>60</v>
      </c>
      <c r="I103" s="222" t="s">
        <v>63</v>
      </c>
      <c r="J103" s="222" t="s">
        <v>2201</v>
      </c>
      <c r="K103" s="221"/>
    </row>
    <row r="104" spans="2:11" customFormat="1" ht="17.25" customHeight="1">
      <c r="B104" s="220"/>
      <c r="C104" s="224" t="s">
        <v>2202</v>
      </c>
      <c r="D104" s="224"/>
      <c r="E104" s="224"/>
      <c r="F104" s="225" t="s">
        <v>2203</v>
      </c>
      <c r="G104" s="226"/>
      <c r="H104" s="224"/>
      <c r="I104" s="224"/>
      <c r="J104" s="224" t="s">
        <v>2204</v>
      </c>
      <c r="K104" s="221"/>
    </row>
    <row r="105" spans="2:11" customFormat="1" ht="5.25" customHeight="1">
      <c r="B105" s="220"/>
      <c r="C105" s="222"/>
      <c r="D105" s="222"/>
      <c r="E105" s="222"/>
      <c r="F105" s="222"/>
      <c r="G105" s="238"/>
      <c r="H105" s="222"/>
      <c r="I105" s="222"/>
      <c r="J105" s="222"/>
      <c r="K105" s="221"/>
    </row>
    <row r="106" spans="2:11" customFormat="1" ht="15" customHeight="1">
      <c r="B106" s="220"/>
      <c r="C106" s="209" t="s">
        <v>59</v>
      </c>
      <c r="D106" s="229"/>
      <c r="E106" s="229"/>
      <c r="F106" s="230" t="s">
        <v>2205</v>
      </c>
      <c r="G106" s="209"/>
      <c r="H106" s="209" t="s">
        <v>2245</v>
      </c>
      <c r="I106" s="209" t="s">
        <v>2207</v>
      </c>
      <c r="J106" s="209">
        <v>20</v>
      </c>
      <c r="K106" s="221"/>
    </row>
    <row r="107" spans="2:11" customFormat="1" ht="15" customHeight="1">
      <c r="B107" s="220"/>
      <c r="C107" s="209" t="s">
        <v>2208</v>
      </c>
      <c r="D107" s="209"/>
      <c r="E107" s="209"/>
      <c r="F107" s="230" t="s">
        <v>2205</v>
      </c>
      <c r="G107" s="209"/>
      <c r="H107" s="209" t="s">
        <v>2245</v>
      </c>
      <c r="I107" s="209" t="s">
        <v>2207</v>
      </c>
      <c r="J107" s="209">
        <v>120</v>
      </c>
      <c r="K107" s="221"/>
    </row>
    <row r="108" spans="2:11" customFormat="1" ht="15" customHeight="1">
      <c r="B108" s="232"/>
      <c r="C108" s="209" t="s">
        <v>2210</v>
      </c>
      <c r="D108" s="209"/>
      <c r="E108" s="209"/>
      <c r="F108" s="230" t="s">
        <v>2211</v>
      </c>
      <c r="G108" s="209"/>
      <c r="H108" s="209" t="s">
        <v>2245</v>
      </c>
      <c r="I108" s="209" t="s">
        <v>2207</v>
      </c>
      <c r="J108" s="209">
        <v>50</v>
      </c>
      <c r="K108" s="221"/>
    </row>
    <row r="109" spans="2:11" customFormat="1" ht="15" customHeight="1">
      <c r="B109" s="232"/>
      <c r="C109" s="209" t="s">
        <v>2213</v>
      </c>
      <c r="D109" s="209"/>
      <c r="E109" s="209"/>
      <c r="F109" s="230" t="s">
        <v>2205</v>
      </c>
      <c r="G109" s="209"/>
      <c r="H109" s="209" t="s">
        <v>2245</v>
      </c>
      <c r="I109" s="209" t="s">
        <v>2215</v>
      </c>
      <c r="J109" s="209"/>
      <c r="K109" s="221"/>
    </row>
    <row r="110" spans="2:11" customFormat="1" ht="15" customHeight="1">
      <c r="B110" s="232"/>
      <c r="C110" s="209" t="s">
        <v>2224</v>
      </c>
      <c r="D110" s="209"/>
      <c r="E110" s="209"/>
      <c r="F110" s="230" t="s">
        <v>2211</v>
      </c>
      <c r="G110" s="209"/>
      <c r="H110" s="209" t="s">
        <v>2245</v>
      </c>
      <c r="I110" s="209" t="s">
        <v>2207</v>
      </c>
      <c r="J110" s="209">
        <v>50</v>
      </c>
      <c r="K110" s="221"/>
    </row>
    <row r="111" spans="2:11" customFormat="1" ht="15" customHeight="1">
      <c r="B111" s="232"/>
      <c r="C111" s="209" t="s">
        <v>2232</v>
      </c>
      <c r="D111" s="209"/>
      <c r="E111" s="209"/>
      <c r="F111" s="230" t="s">
        <v>2211</v>
      </c>
      <c r="G111" s="209"/>
      <c r="H111" s="209" t="s">
        <v>2245</v>
      </c>
      <c r="I111" s="209" t="s">
        <v>2207</v>
      </c>
      <c r="J111" s="209">
        <v>50</v>
      </c>
      <c r="K111" s="221"/>
    </row>
    <row r="112" spans="2:11" customFormat="1" ht="15" customHeight="1">
      <c r="B112" s="232"/>
      <c r="C112" s="209" t="s">
        <v>2230</v>
      </c>
      <c r="D112" s="209"/>
      <c r="E112" s="209"/>
      <c r="F112" s="230" t="s">
        <v>2211</v>
      </c>
      <c r="G112" s="209"/>
      <c r="H112" s="209" t="s">
        <v>2245</v>
      </c>
      <c r="I112" s="209" t="s">
        <v>2207</v>
      </c>
      <c r="J112" s="209">
        <v>50</v>
      </c>
      <c r="K112" s="221"/>
    </row>
    <row r="113" spans="2:11" customFormat="1" ht="15" customHeight="1">
      <c r="B113" s="232"/>
      <c r="C113" s="209" t="s">
        <v>59</v>
      </c>
      <c r="D113" s="209"/>
      <c r="E113" s="209"/>
      <c r="F113" s="230" t="s">
        <v>2205</v>
      </c>
      <c r="G113" s="209"/>
      <c r="H113" s="209" t="s">
        <v>2246</v>
      </c>
      <c r="I113" s="209" t="s">
        <v>2207</v>
      </c>
      <c r="J113" s="209">
        <v>20</v>
      </c>
      <c r="K113" s="221"/>
    </row>
    <row r="114" spans="2:11" customFormat="1" ht="15" customHeight="1">
      <c r="B114" s="232"/>
      <c r="C114" s="209" t="s">
        <v>2247</v>
      </c>
      <c r="D114" s="209"/>
      <c r="E114" s="209"/>
      <c r="F114" s="230" t="s">
        <v>2205</v>
      </c>
      <c r="G114" s="209"/>
      <c r="H114" s="209" t="s">
        <v>2248</v>
      </c>
      <c r="I114" s="209" t="s">
        <v>2207</v>
      </c>
      <c r="J114" s="209">
        <v>120</v>
      </c>
      <c r="K114" s="221"/>
    </row>
    <row r="115" spans="2:11" customFormat="1" ht="15" customHeight="1">
      <c r="B115" s="232"/>
      <c r="C115" s="209" t="s">
        <v>44</v>
      </c>
      <c r="D115" s="209"/>
      <c r="E115" s="209"/>
      <c r="F115" s="230" t="s">
        <v>2205</v>
      </c>
      <c r="G115" s="209"/>
      <c r="H115" s="209" t="s">
        <v>2249</v>
      </c>
      <c r="I115" s="209" t="s">
        <v>2240</v>
      </c>
      <c r="J115" s="209"/>
      <c r="K115" s="221"/>
    </row>
    <row r="116" spans="2:11" customFormat="1" ht="15" customHeight="1">
      <c r="B116" s="232"/>
      <c r="C116" s="209" t="s">
        <v>54</v>
      </c>
      <c r="D116" s="209"/>
      <c r="E116" s="209"/>
      <c r="F116" s="230" t="s">
        <v>2205</v>
      </c>
      <c r="G116" s="209"/>
      <c r="H116" s="209" t="s">
        <v>2250</v>
      </c>
      <c r="I116" s="209" t="s">
        <v>2240</v>
      </c>
      <c r="J116" s="209"/>
      <c r="K116" s="221"/>
    </row>
    <row r="117" spans="2:11" customFormat="1" ht="15" customHeight="1">
      <c r="B117" s="232"/>
      <c r="C117" s="209" t="s">
        <v>63</v>
      </c>
      <c r="D117" s="209"/>
      <c r="E117" s="209"/>
      <c r="F117" s="230" t="s">
        <v>2205</v>
      </c>
      <c r="G117" s="209"/>
      <c r="H117" s="209" t="s">
        <v>2251</v>
      </c>
      <c r="I117" s="209" t="s">
        <v>2252</v>
      </c>
      <c r="J117" s="209"/>
      <c r="K117" s="221"/>
    </row>
    <row r="118" spans="2:11" customFormat="1" ht="15" customHeight="1">
      <c r="B118" s="233"/>
      <c r="C118" s="239"/>
      <c r="D118" s="239"/>
      <c r="E118" s="239"/>
      <c r="F118" s="239"/>
      <c r="G118" s="239"/>
      <c r="H118" s="239"/>
      <c r="I118" s="239"/>
      <c r="J118" s="239"/>
      <c r="K118" s="235"/>
    </row>
    <row r="119" spans="2:11" customFormat="1" ht="18.75" customHeight="1">
      <c r="B119" s="240"/>
      <c r="C119" s="241"/>
      <c r="D119" s="241"/>
      <c r="E119" s="241"/>
      <c r="F119" s="242"/>
      <c r="G119" s="241"/>
      <c r="H119" s="241"/>
      <c r="I119" s="241"/>
      <c r="J119" s="241"/>
      <c r="K119" s="240"/>
    </row>
    <row r="120" spans="2:11" customFormat="1" ht="18.75" customHeight="1">
      <c r="B120" s="216"/>
      <c r="C120" s="216"/>
      <c r="D120" s="216"/>
      <c r="E120" s="216"/>
      <c r="F120" s="216"/>
      <c r="G120" s="216"/>
      <c r="H120" s="216"/>
      <c r="I120" s="216"/>
      <c r="J120" s="216"/>
      <c r="K120" s="216"/>
    </row>
    <row r="121" spans="2:11" customFormat="1" ht="7.5" customHeight="1">
      <c r="B121" s="243"/>
      <c r="C121" s="244"/>
      <c r="D121" s="244"/>
      <c r="E121" s="244"/>
      <c r="F121" s="244"/>
      <c r="G121" s="244"/>
      <c r="H121" s="244"/>
      <c r="I121" s="244"/>
      <c r="J121" s="244"/>
      <c r="K121" s="245"/>
    </row>
    <row r="122" spans="2:11" customFormat="1" ht="45" customHeight="1">
      <c r="B122" s="246"/>
      <c r="C122" s="329" t="s">
        <v>2253</v>
      </c>
      <c r="D122" s="329"/>
      <c r="E122" s="329"/>
      <c r="F122" s="329"/>
      <c r="G122" s="329"/>
      <c r="H122" s="329"/>
      <c r="I122" s="329"/>
      <c r="J122" s="329"/>
      <c r="K122" s="247"/>
    </row>
    <row r="123" spans="2:11" customFormat="1" ht="17.25" customHeight="1">
      <c r="B123" s="248"/>
      <c r="C123" s="222" t="s">
        <v>2199</v>
      </c>
      <c r="D123" s="222"/>
      <c r="E123" s="222"/>
      <c r="F123" s="222" t="s">
        <v>2200</v>
      </c>
      <c r="G123" s="223"/>
      <c r="H123" s="222" t="s">
        <v>60</v>
      </c>
      <c r="I123" s="222" t="s">
        <v>63</v>
      </c>
      <c r="J123" s="222" t="s">
        <v>2201</v>
      </c>
      <c r="K123" s="249"/>
    </row>
    <row r="124" spans="2:11" customFormat="1" ht="17.25" customHeight="1">
      <c r="B124" s="248"/>
      <c r="C124" s="224" t="s">
        <v>2202</v>
      </c>
      <c r="D124" s="224"/>
      <c r="E124" s="224"/>
      <c r="F124" s="225" t="s">
        <v>2203</v>
      </c>
      <c r="G124" s="226"/>
      <c r="H124" s="224"/>
      <c r="I124" s="224"/>
      <c r="J124" s="224" t="s">
        <v>2204</v>
      </c>
      <c r="K124" s="249"/>
    </row>
    <row r="125" spans="2:11" customFormat="1" ht="5.25" customHeight="1">
      <c r="B125" s="250"/>
      <c r="C125" s="227"/>
      <c r="D125" s="227"/>
      <c r="E125" s="227"/>
      <c r="F125" s="227"/>
      <c r="G125" s="251"/>
      <c r="H125" s="227"/>
      <c r="I125" s="227"/>
      <c r="J125" s="227"/>
      <c r="K125" s="252"/>
    </row>
    <row r="126" spans="2:11" customFormat="1" ht="15" customHeight="1">
      <c r="B126" s="250"/>
      <c r="C126" s="209" t="s">
        <v>2208</v>
      </c>
      <c r="D126" s="229"/>
      <c r="E126" s="229"/>
      <c r="F126" s="230" t="s">
        <v>2205</v>
      </c>
      <c r="G126" s="209"/>
      <c r="H126" s="209" t="s">
        <v>2245</v>
      </c>
      <c r="I126" s="209" t="s">
        <v>2207</v>
      </c>
      <c r="J126" s="209">
        <v>120</v>
      </c>
      <c r="K126" s="253"/>
    </row>
    <row r="127" spans="2:11" customFormat="1" ht="15" customHeight="1">
      <c r="B127" s="250"/>
      <c r="C127" s="209" t="s">
        <v>2254</v>
      </c>
      <c r="D127" s="209"/>
      <c r="E127" s="209"/>
      <c r="F127" s="230" t="s">
        <v>2205</v>
      </c>
      <c r="G127" s="209"/>
      <c r="H127" s="209" t="s">
        <v>2255</v>
      </c>
      <c r="I127" s="209" t="s">
        <v>2207</v>
      </c>
      <c r="J127" s="209" t="s">
        <v>2256</v>
      </c>
      <c r="K127" s="253"/>
    </row>
    <row r="128" spans="2:11" customFormat="1" ht="15" customHeight="1">
      <c r="B128" s="250"/>
      <c r="C128" s="209" t="s">
        <v>91</v>
      </c>
      <c r="D128" s="209"/>
      <c r="E128" s="209"/>
      <c r="F128" s="230" t="s">
        <v>2205</v>
      </c>
      <c r="G128" s="209"/>
      <c r="H128" s="209" t="s">
        <v>2257</v>
      </c>
      <c r="I128" s="209" t="s">
        <v>2207</v>
      </c>
      <c r="J128" s="209" t="s">
        <v>2256</v>
      </c>
      <c r="K128" s="253"/>
    </row>
    <row r="129" spans="2:11" customFormat="1" ht="15" customHeight="1">
      <c r="B129" s="250"/>
      <c r="C129" s="209" t="s">
        <v>2216</v>
      </c>
      <c r="D129" s="209"/>
      <c r="E129" s="209"/>
      <c r="F129" s="230" t="s">
        <v>2211</v>
      </c>
      <c r="G129" s="209"/>
      <c r="H129" s="209" t="s">
        <v>2217</v>
      </c>
      <c r="I129" s="209" t="s">
        <v>2207</v>
      </c>
      <c r="J129" s="209">
        <v>15</v>
      </c>
      <c r="K129" s="253"/>
    </row>
    <row r="130" spans="2:11" customFormat="1" ht="15" customHeight="1">
      <c r="B130" s="250"/>
      <c r="C130" s="209" t="s">
        <v>2218</v>
      </c>
      <c r="D130" s="209"/>
      <c r="E130" s="209"/>
      <c r="F130" s="230" t="s">
        <v>2211</v>
      </c>
      <c r="G130" s="209"/>
      <c r="H130" s="209" t="s">
        <v>2219</v>
      </c>
      <c r="I130" s="209" t="s">
        <v>2207</v>
      </c>
      <c r="J130" s="209">
        <v>15</v>
      </c>
      <c r="K130" s="253"/>
    </row>
    <row r="131" spans="2:11" customFormat="1" ht="15" customHeight="1">
      <c r="B131" s="250"/>
      <c r="C131" s="209" t="s">
        <v>2220</v>
      </c>
      <c r="D131" s="209"/>
      <c r="E131" s="209"/>
      <c r="F131" s="230" t="s">
        <v>2211</v>
      </c>
      <c r="G131" s="209"/>
      <c r="H131" s="209" t="s">
        <v>2221</v>
      </c>
      <c r="I131" s="209" t="s">
        <v>2207</v>
      </c>
      <c r="J131" s="209">
        <v>20</v>
      </c>
      <c r="K131" s="253"/>
    </row>
    <row r="132" spans="2:11" customFormat="1" ht="15" customHeight="1">
      <c r="B132" s="250"/>
      <c r="C132" s="209" t="s">
        <v>2222</v>
      </c>
      <c r="D132" s="209"/>
      <c r="E132" s="209"/>
      <c r="F132" s="230" t="s">
        <v>2211</v>
      </c>
      <c r="G132" s="209"/>
      <c r="H132" s="209" t="s">
        <v>2223</v>
      </c>
      <c r="I132" s="209" t="s">
        <v>2207</v>
      </c>
      <c r="J132" s="209">
        <v>20</v>
      </c>
      <c r="K132" s="253"/>
    </row>
    <row r="133" spans="2:11" customFormat="1" ht="15" customHeight="1">
      <c r="B133" s="250"/>
      <c r="C133" s="209" t="s">
        <v>2210</v>
      </c>
      <c r="D133" s="209"/>
      <c r="E133" s="209"/>
      <c r="F133" s="230" t="s">
        <v>2211</v>
      </c>
      <c r="G133" s="209"/>
      <c r="H133" s="209" t="s">
        <v>2245</v>
      </c>
      <c r="I133" s="209" t="s">
        <v>2207</v>
      </c>
      <c r="J133" s="209">
        <v>50</v>
      </c>
      <c r="K133" s="253"/>
    </row>
    <row r="134" spans="2:11" customFormat="1" ht="15" customHeight="1">
      <c r="B134" s="250"/>
      <c r="C134" s="209" t="s">
        <v>2224</v>
      </c>
      <c r="D134" s="209"/>
      <c r="E134" s="209"/>
      <c r="F134" s="230" t="s">
        <v>2211</v>
      </c>
      <c r="G134" s="209"/>
      <c r="H134" s="209" t="s">
        <v>2245</v>
      </c>
      <c r="I134" s="209" t="s">
        <v>2207</v>
      </c>
      <c r="J134" s="209">
        <v>50</v>
      </c>
      <c r="K134" s="253"/>
    </row>
    <row r="135" spans="2:11" customFormat="1" ht="15" customHeight="1">
      <c r="B135" s="250"/>
      <c r="C135" s="209" t="s">
        <v>2230</v>
      </c>
      <c r="D135" s="209"/>
      <c r="E135" s="209"/>
      <c r="F135" s="230" t="s">
        <v>2211</v>
      </c>
      <c r="G135" s="209"/>
      <c r="H135" s="209" t="s">
        <v>2245</v>
      </c>
      <c r="I135" s="209" t="s">
        <v>2207</v>
      </c>
      <c r="J135" s="209">
        <v>50</v>
      </c>
      <c r="K135" s="253"/>
    </row>
    <row r="136" spans="2:11" customFormat="1" ht="15" customHeight="1">
      <c r="B136" s="250"/>
      <c r="C136" s="209" t="s">
        <v>2232</v>
      </c>
      <c r="D136" s="209"/>
      <c r="E136" s="209"/>
      <c r="F136" s="230" t="s">
        <v>2211</v>
      </c>
      <c r="G136" s="209"/>
      <c r="H136" s="209" t="s">
        <v>2245</v>
      </c>
      <c r="I136" s="209" t="s">
        <v>2207</v>
      </c>
      <c r="J136" s="209">
        <v>50</v>
      </c>
      <c r="K136" s="253"/>
    </row>
    <row r="137" spans="2:11" customFormat="1" ht="15" customHeight="1">
      <c r="B137" s="250"/>
      <c r="C137" s="209" t="s">
        <v>2233</v>
      </c>
      <c r="D137" s="209"/>
      <c r="E137" s="209"/>
      <c r="F137" s="230" t="s">
        <v>2211</v>
      </c>
      <c r="G137" s="209"/>
      <c r="H137" s="209" t="s">
        <v>2258</v>
      </c>
      <c r="I137" s="209" t="s">
        <v>2207</v>
      </c>
      <c r="J137" s="209">
        <v>255</v>
      </c>
      <c r="K137" s="253"/>
    </row>
    <row r="138" spans="2:11" customFormat="1" ht="15" customHeight="1">
      <c r="B138" s="250"/>
      <c r="C138" s="209" t="s">
        <v>2235</v>
      </c>
      <c r="D138" s="209"/>
      <c r="E138" s="209"/>
      <c r="F138" s="230" t="s">
        <v>2205</v>
      </c>
      <c r="G138" s="209"/>
      <c r="H138" s="209" t="s">
        <v>2259</v>
      </c>
      <c r="I138" s="209" t="s">
        <v>2237</v>
      </c>
      <c r="J138" s="209"/>
      <c r="K138" s="253"/>
    </row>
    <row r="139" spans="2:11" customFormat="1" ht="15" customHeight="1">
      <c r="B139" s="250"/>
      <c r="C139" s="209" t="s">
        <v>2238</v>
      </c>
      <c r="D139" s="209"/>
      <c r="E139" s="209"/>
      <c r="F139" s="230" t="s">
        <v>2205</v>
      </c>
      <c r="G139" s="209"/>
      <c r="H139" s="209" t="s">
        <v>2260</v>
      </c>
      <c r="I139" s="209" t="s">
        <v>2240</v>
      </c>
      <c r="J139" s="209"/>
      <c r="K139" s="253"/>
    </row>
    <row r="140" spans="2:11" customFormat="1" ht="15" customHeight="1">
      <c r="B140" s="250"/>
      <c r="C140" s="209" t="s">
        <v>2241</v>
      </c>
      <c r="D140" s="209"/>
      <c r="E140" s="209"/>
      <c r="F140" s="230" t="s">
        <v>2205</v>
      </c>
      <c r="G140" s="209"/>
      <c r="H140" s="209" t="s">
        <v>2241</v>
      </c>
      <c r="I140" s="209" t="s">
        <v>2240</v>
      </c>
      <c r="J140" s="209"/>
      <c r="K140" s="253"/>
    </row>
    <row r="141" spans="2:11" customFormat="1" ht="15" customHeight="1">
      <c r="B141" s="250"/>
      <c r="C141" s="209" t="s">
        <v>44</v>
      </c>
      <c r="D141" s="209"/>
      <c r="E141" s="209"/>
      <c r="F141" s="230" t="s">
        <v>2205</v>
      </c>
      <c r="G141" s="209"/>
      <c r="H141" s="209" t="s">
        <v>2261</v>
      </c>
      <c r="I141" s="209" t="s">
        <v>2240</v>
      </c>
      <c r="J141" s="209"/>
      <c r="K141" s="253"/>
    </row>
    <row r="142" spans="2:11" customFormat="1" ht="15" customHeight="1">
      <c r="B142" s="250"/>
      <c r="C142" s="209" t="s">
        <v>2262</v>
      </c>
      <c r="D142" s="209"/>
      <c r="E142" s="209"/>
      <c r="F142" s="230" t="s">
        <v>2205</v>
      </c>
      <c r="G142" s="209"/>
      <c r="H142" s="209" t="s">
        <v>2263</v>
      </c>
      <c r="I142" s="209" t="s">
        <v>2240</v>
      </c>
      <c r="J142" s="209"/>
      <c r="K142" s="253"/>
    </row>
    <row r="143" spans="2:11" customFormat="1" ht="15" customHeight="1">
      <c r="B143" s="254"/>
      <c r="C143" s="255"/>
      <c r="D143" s="255"/>
      <c r="E143" s="255"/>
      <c r="F143" s="255"/>
      <c r="G143" s="255"/>
      <c r="H143" s="255"/>
      <c r="I143" s="255"/>
      <c r="J143" s="255"/>
      <c r="K143" s="256"/>
    </row>
    <row r="144" spans="2:11" customFormat="1" ht="18.75" customHeight="1">
      <c r="B144" s="241"/>
      <c r="C144" s="241"/>
      <c r="D144" s="241"/>
      <c r="E144" s="241"/>
      <c r="F144" s="242"/>
      <c r="G144" s="241"/>
      <c r="H144" s="241"/>
      <c r="I144" s="241"/>
      <c r="J144" s="241"/>
      <c r="K144" s="241"/>
    </row>
    <row r="145" spans="2:11" customFormat="1" ht="18.75" customHeight="1">
      <c r="B145" s="216"/>
      <c r="C145" s="216"/>
      <c r="D145" s="216"/>
      <c r="E145" s="216"/>
      <c r="F145" s="216"/>
      <c r="G145" s="216"/>
      <c r="H145" s="216"/>
      <c r="I145" s="216"/>
      <c r="J145" s="216"/>
      <c r="K145" s="216"/>
    </row>
    <row r="146" spans="2:11" customFormat="1" ht="7.5" customHeight="1">
      <c r="B146" s="217"/>
      <c r="C146" s="218"/>
      <c r="D146" s="218"/>
      <c r="E146" s="218"/>
      <c r="F146" s="218"/>
      <c r="G146" s="218"/>
      <c r="H146" s="218"/>
      <c r="I146" s="218"/>
      <c r="J146" s="218"/>
      <c r="K146" s="219"/>
    </row>
    <row r="147" spans="2:11" customFormat="1" ht="45" customHeight="1">
      <c r="B147" s="220"/>
      <c r="C147" s="331" t="s">
        <v>2264</v>
      </c>
      <c r="D147" s="331"/>
      <c r="E147" s="331"/>
      <c r="F147" s="331"/>
      <c r="G147" s="331"/>
      <c r="H147" s="331"/>
      <c r="I147" s="331"/>
      <c r="J147" s="331"/>
      <c r="K147" s="221"/>
    </row>
    <row r="148" spans="2:11" customFormat="1" ht="17.25" customHeight="1">
      <c r="B148" s="220"/>
      <c r="C148" s="222" t="s">
        <v>2199</v>
      </c>
      <c r="D148" s="222"/>
      <c r="E148" s="222"/>
      <c r="F148" s="222" t="s">
        <v>2200</v>
      </c>
      <c r="G148" s="223"/>
      <c r="H148" s="222" t="s">
        <v>60</v>
      </c>
      <c r="I148" s="222" t="s">
        <v>63</v>
      </c>
      <c r="J148" s="222" t="s">
        <v>2201</v>
      </c>
      <c r="K148" s="221"/>
    </row>
    <row r="149" spans="2:11" customFormat="1" ht="17.25" customHeight="1">
      <c r="B149" s="220"/>
      <c r="C149" s="224" t="s">
        <v>2202</v>
      </c>
      <c r="D149" s="224"/>
      <c r="E149" s="224"/>
      <c r="F149" s="225" t="s">
        <v>2203</v>
      </c>
      <c r="G149" s="226"/>
      <c r="H149" s="224"/>
      <c r="I149" s="224"/>
      <c r="J149" s="224" t="s">
        <v>2204</v>
      </c>
      <c r="K149" s="221"/>
    </row>
    <row r="150" spans="2:11" customFormat="1" ht="5.25" customHeight="1">
      <c r="B150" s="232"/>
      <c r="C150" s="227"/>
      <c r="D150" s="227"/>
      <c r="E150" s="227"/>
      <c r="F150" s="227"/>
      <c r="G150" s="228"/>
      <c r="H150" s="227"/>
      <c r="I150" s="227"/>
      <c r="J150" s="227"/>
      <c r="K150" s="253"/>
    </row>
    <row r="151" spans="2:11" customFormat="1" ht="15" customHeight="1">
      <c r="B151" s="232"/>
      <c r="C151" s="257" t="s">
        <v>2208</v>
      </c>
      <c r="D151" s="209"/>
      <c r="E151" s="209"/>
      <c r="F151" s="258" t="s">
        <v>2205</v>
      </c>
      <c r="G151" s="209"/>
      <c r="H151" s="257" t="s">
        <v>2245</v>
      </c>
      <c r="I151" s="257" t="s">
        <v>2207</v>
      </c>
      <c r="J151" s="257">
        <v>120</v>
      </c>
      <c r="K151" s="253"/>
    </row>
    <row r="152" spans="2:11" customFormat="1" ht="15" customHeight="1">
      <c r="B152" s="232"/>
      <c r="C152" s="257" t="s">
        <v>2254</v>
      </c>
      <c r="D152" s="209"/>
      <c r="E152" s="209"/>
      <c r="F152" s="258" t="s">
        <v>2205</v>
      </c>
      <c r="G152" s="209"/>
      <c r="H152" s="257" t="s">
        <v>2265</v>
      </c>
      <c r="I152" s="257" t="s">
        <v>2207</v>
      </c>
      <c r="J152" s="257" t="s">
        <v>2256</v>
      </c>
      <c r="K152" s="253"/>
    </row>
    <row r="153" spans="2:11" customFormat="1" ht="15" customHeight="1">
      <c r="B153" s="232"/>
      <c r="C153" s="257" t="s">
        <v>91</v>
      </c>
      <c r="D153" s="209"/>
      <c r="E153" s="209"/>
      <c r="F153" s="258" t="s">
        <v>2205</v>
      </c>
      <c r="G153" s="209"/>
      <c r="H153" s="257" t="s">
        <v>2266</v>
      </c>
      <c r="I153" s="257" t="s">
        <v>2207</v>
      </c>
      <c r="J153" s="257" t="s">
        <v>2256</v>
      </c>
      <c r="K153" s="253"/>
    </row>
    <row r="154" spans="2:11" customFormat="1" ht="15" customHeight="1">
      <c r="B154" s="232"/>
      <c r="C154" s="257" t="s">
        <v>2210</v>
      </c>
      <c r="D154" s="209"/>
      <c r="E154" s="209"/>
      <c r="F154" s="258" t="s">
        <v>2211</v>
      </c>
      <c r="G154" s="209"/>
      <c r="H154" s="257" t="s">
        <v>2245</v>
      </c>
      <c r="I154" s="257" t="s">
        <v>2207</v>
      </c>
      <c r="J154" s="257">
        <v>50</v>
      </c>
      <c r="K154" s="253"/>
    </row>
    <row r="155" spans="2:11" customFormat="1" ht="15" customHeight="1">
      <c r="B155" s="232"/>
      <c r="C155" s="257" t="s">
        <v>2213</v>
      </c>
      <c r="D155" s="209"/>
      <c r="E155" s="209"/>
      <c r="F155" s="258" t="s">
        <v>2205</v>
      </c>
      <c r="G155" s="209"/>
      <c r="H155" s="257" t="s">
        <v>2245</v>
      </c>
      <c r="I155" s="257" t="s">
        <v>2215</v>
      </c>
      <c r="J155" s="257"/>
      <c r="K155" s="253"/>
    </row>
    <row r="156" spans="2:11" customFormat="1" ht="15" customHeight="1">
      <c r="B156" s="232"/>
      <c r="C156" s="257" t="s">
        <v>2224</v>
      </c>
      <c r="D156" s="209"/>
      <c r="E156" s="209"/>
      <c r="F156" s="258" t="s">
        <v>2211</v>
      </c>
      <c r="G156" s="209"/>
      <c r="H156" s="257" t="s">
        <v>2245</v>
      </c>
      <c r="I156" s="257" t="s">
        <v>2207</v>
      </c>
      <c r="J156" s="257">
        <v>50</v>
      </c>
      <c r="K156" s="253"/>
    </row>
    <row r="157" spans="2:11" customFormat="1" ht="15" customHeight="1">
      <c r="B157" s="232"/>
      <c r="C157" s="257" t="s">
        <v>2232</v>
      </c>
      <c r="D157" s="209"/>
      <c r="E157" s="209"/>
      <c r="F157" s="258" t="s">
        <v>2211</v>
      </c>
      <c r="G157" s="209"/>
      <c r="H157" s="257" t="s">
        <v>2245</v>
      </c>
      <c r="I157" s="257" t="s">
        <v>2207</v>
      </c>
      <c r="J157" s="257">
        <v>50</v>
      </c>
      <c r="K157" s="253"/>
    </row>
    <row r="158" spans="2:11" customFormat="1" ht="15" customHeight="1">
      <c r="B158" s="232"/>
      <c r="C158" s="257" t="s">
        <v>2230</v>
      </c>
      <c r="D158" s="209"/>
      <c r="E158" s="209"/>
      <c r="F158" s="258" t="s">
        <v>2211</v>
      </c>
      <c r="G158" s="209"/>
      <c r="H158" s="257" t="s">
        <v>2245</v>
      </c>
      <c r="I158" s="257" t="s">
        <v>2207</v>
      </c>
      <c r="J158" s="257">
        <v>50</v>
      </c>
      <c r="K158" s="253"/>
    </row>
    <row r="159" spans="2:11" customFormat="1" ht="15" customHeight="1">
      <c r="B159" s="232"/>
      <c r="C159" s="257" t="s">
        <v>117</v>
      </c>
      <c r="D159" s="209"/>
      <c r="E159" s="209"/>
      <c r="F159" s="258" t="s">
        <v>2205</v>
      </c>
      <c r="G159" s="209"/>
      <c r="H159" s="257" t="s">
        <v>2267</v>
      </c>
      <c r="I159" s="257" t="s">
        <v>2207</v>
      </c>
      <c r="J159" s="257" t="s">
        <v>2268</v>
      </c>
      <c r="K159" s="253"/>
    </row>
    <row r="160" spans="2:11" customFormat="1" ht="15" customHeight="1">
      <c r="B160" s="232"/>
      <c r="C160" s="257" t="s">
        <v>2269</v>
      </c>
      <c r="D160" s="209"/>
      <c r="E160" s="209"/>
      <c r="F160" s="258" t="s">
        <v>2205</v>
      </c>
      <c r="G160" s="209"/>
      <c r="H160" s="257" t="s">
        <v>2270</v>
      </c>
      <c r="I160" s="257" t="s">
        <v>2240</v>
      </c>
      <c r="J160" s="257"/>
      <c r="K160" s="253"/>
    </row>
    <row r="161" spans="2:11" customFormat="1" ht="15" customHeight="1">
      <c r="B161" s="259"/>
      <c r="C161" s="239"/>
      <c r="D161" s="239"/>
      <c r="E161" s="239"/>
      <c r="F161" s="239"/>
      <c r="G161" s="239"/>
      <c r="H161" s="239"/>
      <c r="I161" s="239"/>
      <c r="J161" s="239"/>
      <c r="K161" s="260"/>
    </row>
    <row r="162" spans="2:11" customFormat="1" ht="18.75" customHeight="1">
      <c r="B162" s="241"/>
      <c r="C162" s="251"/>
      <c r="D162" s="251"/>
      <c r="E162" s="251"/>
      <c r="F162" s="261"/>
      <c r="G162" s="251"/>
      <c r="H162" s="251"/>
      <c r="I162" s="251"/>
      <c r="J162" s="251"/>
      <c r="K162" s="241"/>
    </row>
    <row r="163" spans="2:11" customFormat="1" ht="18.75" customHeight="1">
      <c r="B163" s="216"/>
      <c r="C163" s="216"/>
      <c r="D163" s="216"/>
      <c r="E163" s="216"/>
      <c r="F163" s="216"/>
      <c r="G163" s="216"/>
      <c r="H163" s="216"/>
      <c r="I163" s="216"/>
      <c r="J163" s="216"/>
      <c r="K163" s="216"/>
    </row>
    <row r="164" spans="2:11" customFormat="1" ht="7.5" customHeight="1">
      <c r="B164" s="198"/>
      <c r="C164" s="199"/>
      <c r="D164" s="199"/>
      <c r="E164" s="199"/>
      <c r="F164" s="199"/>
      <c r="G164" s="199"/>
      <c r="H164" s="199"/>
      <c r="I164" s="199"/>
      <c r="J164" s="199"/>
      <c r="K164" s="200"/>
    </row>
    <row r="165" spans="2:11" customFormat="1" ht="45" customHeight="1">
      <c r="B165" s="201"/>
      <c r="C165" s="329" t="s">
        <v>2271</v>
      </c>
      <c r="D165" s="329"/>
      <c r="E165" s="329"/>
      <c r="F165" s="329"/>
      <c r="G165" s="329"/>
      <c r="H165" s="329"/>
      <c r="I165" s="329"/>
      <c r="J165" s="329"/>
      <c r="K165" s="202"/>
    </row>
    <row r="166" spans="2:11" customFormat="1" ht="17.25" customHeight="1">
      <c r="B166" s="201"/>
      <c r="C166" s="222" t="s">
        <v>2199</v>
      </c>
      <c r="D166" s="222"/>
      <c r="E166" s="222"/>
      <c r="F166" s="222" t="s">
        <v>2200</v>
      </c>
      <c r="G166" s="262"/>
      <c r="H166" s="263" t="s">
        <v>60</v>
      </c>
      <c r="I166" s="263" t="s">
        <v>63</v>
      </c>
      <c r="J166" s="222" t="s">
        <v>2201</v>
      </c>
      <c r="K166" s="202"/>
    </row>
    <row r="167" spans="2:11" customFormat="1" ht="17.25" customHeight="1">
      <c r="B167" s="203"/>
      <c r="C167" s="224" t="s">
        <v>2202</v>
      </c>
      <c r="D167" s="224"/>
      <c r="E167" s="224"/>
      <c r="F167" s="225" t="s">
        <v>2203</v>
      </c>
      <c r="G167" s="264"/>
      <c r="H167" s="265"/>
      <c r="I167" s="265"/>
      <c r="J167" s="224" t="s">
        <v>2204</v>
      </c>
      <c r="K167" s="204"/>
    </row>
    <row r="168" spans="2:11" customFormat="1" ht="5.25" customHeight="1">
      <c r="B168" s="232"/>
      <c r="C168" s="227"/>
      <c r="D168" s="227"/>
      <c r="E168" s="227"/>
      <c r="F168" s="227"/>
      <c r="G168" s="228"/>
      <c r="H168" s="227"/>
      <c r="I168" s="227"/>
      <c r="J168" s="227"/>
      <c r="K168" s="253"/>
    </row>
    <row r="169" spans="2:11" customFormat="1" ht="15" customHeight="1">
      <c r="B169" s="232"/>
      <c r="C169" s="209" t="s">
        <v>2208</v>
      </c>
      <c r="D169" s="209"/>
      <c r="E169" s="209"/>
      <c r="F169" s="230" t="s">
        <v>2205</v>
      </c>
      <c r="G169" s="209"/>
      <c r="H169" s="209" t="s">
        <v>2245</v>
      </c>
      <c r="I169" s="209" t="s">
        <v>2207</v>
      </c>
      <c r="J169" s="209">
        <v>120</v>
      </c>
      <c r="K169" s="253"/>
    </row>
    <row r="170" spans="2:11" customFormat="1" ht="15" customHeight="1">
      <c r="B170" s="232"/>
      <c r="C170" s="209" t="s">
        <v>2254</v>
      </c>
      <c r="D170" s="209"/>
      <c r="E170" s="209"/>
      <c r="F170" s="230" t="s">
        <v>2205</v>
      </c>
      <c r="G170" s="209"/>
      <c r="H170" s="209" t="s">
        <v>2255</v>
      </c>
      <c r="I170" s="209" t="s">
        <v>2207</v>
      </c>
      <c r="J170" s="209" t="s">
        <v>2256</v>
      </c>
      <c r="K170" s="253"/>
    </row>
    <row r="171" spans="2:11" customFormat="1" ht="15" customHeight="1">
      <c r="B171" s="232"/>
      <c r="C171" s="209" t="s">
        <v>91</v>
      </c>
      <c r="D171" s="209"/>
      <c r="E171" s="209"/>
      <c r="F171" s="230" t="s">
        <v>2205</v>
      </c>
      <c r="G171" s="209"/>
      <c r="H171" s="209" t="s">
        <v>2272</v>
      </c>
      <c r="I171" s="209" t="s">
        <v>2207</v>
      </c>
      <c r="J171" s="209" t="s">
        <v>2256</v>
      </c>
      <c r="K171" s="253"/>
    </row>
    <row r="172" spans="2:11" customFormat="1" ht="15" customHeight="1">
      <c r="B172" s="232"/>
      <c r="C172" s="209" t="s">
        <v>2210</v>
      </c>
      <c r="D172" s="209"/>
      <c r="E172" s="209"/>
      <c r="F172" s="230" t="s">
        <v>2211</v>
      </c>
      <c r="G172" s="209"/>
      <c r="H172" s="209" t="s">
        <v>2272</v>
      </c>
      <c r="I172" s="209" t="s">
        <v>2207</v>
      </c>
      <c r="J172" s="209">
        <v>50</v>
      </c>
      <c r="K172" s="253"/>
    </row>
    <row r="173" spans="2:11" customFormat="1" ht="15" customHeight="1">
      <c r="B173" s="232"/>
      <c r="C173" s="209" t="s">
        <v>2213</v>
      </c>
      <c r="D173" s="209"/>
      <c r="E173" s="209"/>
      <c r="F173" s="230" t="s">
        <v>2205</v>
      </c>
      <c r="G173" s="209"/>
      <c r="H173" s="209" t="s">
        <v>2272</v>
      </c>
      <c r="I173" s="209" t="s">
        <v>2215</v>
      </c>
      <c r="J173" s="209"/>
      <c r="K173" s="253"/>
    </row>
    <row r="174" spans="2:11" customFormat="1" ht="15" customHeight="1">
      <c r="B174" s="232"/>
      <c r="C174" s="209" t="s">
        <v>2224</v>
      </c>
      <c r="D174" s="209"/>
      <c r="E174" s="209"/>
      <c r="F174" s="230" t="s">
        <v>2211</v>
      </c>
      <c r="G174" s="209"/>
      <c r="H174" s="209" t="s">
        <v>2272</v>
      </c>
      <c r="I174" s="209" t="s">
        <v>2207</v>
      </c>
      <c r="J174" s="209">
        <v>50</v>
      </c>
      <c r="K174" s="253"/>
    </row>
    <row r="175" spans="2:11" customFormat="1" ht="15" customHeight="1">
      <c r="B175" s="232"/>
      <c r="C175" s="209" t="s">
        <v>2232</v>
      </c>
      <c r="D175" s="209"/>
      <c r="E175" s="209"/>
      <c r="F175" s="230" t="s">
        <v>2211</v>
      </c>
      <c r="G175" s="209"/>
      <c r="H175" s="209" t="s">
        <v>2272</v>
      </c>
      <c r="I175" s="209" t="s">
        <v>2207</v>
      </c>
      <c r="J175" s="209">
        <v>50</v>
      </c>
      <c r="K175" s="253"/>
    </row>
    <row r="176" spans="2:11" customFormat="1" ht="15" customHeight="1">
      <c r="B176" s="232"/>
      <c r="C176" s="209" t="s">
        <v>2230</v>
      </c>
      <c r="D176" s="209"/>
      <c r="E176" s="209"/>
      <c r="F176" s="230" t="s">
        <v>2211</v>
      </c>
      <c r="G176" s="209"/>
      <c r="H176" s="209" t="s">
        <v>2272</v>
      </c>
      <c r="I176" s="209" t="s">
        <v>2207</v>
      </c>
      <c r="J176" s="209">
        <v>50</v>
      </c>
      <c r="K176" s="253"/>
    </row>
    <row r="177" spans="2:11" customFormat="1" ht="15" customHeight="1">
      <c r="B177" s="232"/>
      <c r="C177" s="209" t="s">
        <v>133</v>
      </c>
      <c r="D177" s="209"/>
      <c r="E177" s="209"/>
      <c r="F177" s="230" t="s">
        <v>2205</v>
      </c>
      <c r="G177" s="209"/>
      <c r="H177" s="209" t="s">
        <v>2273</v>
      </c>
      <c r="I177" s="209" t="s">
        <v>2274</v>
      </c>
      <c r="J177" s="209"/>
      <c r="K177" s="253"/>
    </row>
    <row r="178" spans="2:11" customFormat="1" ht="15" customHeight="1">
      <c r="B178" s="232"/>
      <c r="C178" s="209" t="s">
        <v>63</v>
      </c>
      <c r="D178" s="209"/>
      <c r="E178" s="209"/>
      <c r="F178" s="230" t="s">
        <v>2205</v>
      </c>
      <c r="G178" s="209"/>
      <c r="H178" s="209" t="s">
        <v>2275</v>
      </c>
      <c r="I178" s="209" t="s">
        <v>2276</v>
      </c>
      <c r="J178" s="209">
        <v>1</v>
      </c>
      <c r="K178" s="253"/>
    </row>
    <row r="179" spans="2:11" customFormat="1" ht="15" customHeight="1">
      <c r="B179" s="232"/>
      <c r="C179" s="209" t="s">
        <v>59</v>
      </c>
      <c r="D179" s="209"/>
      <c r="E179" s="209"/>
      <c r="F179" s="230" t="s">
        <v>2205</v>
      </c>
      <c r="G179" s="209"/>
      <c r="H179" s="209" t="s">
        <v>2277</v>
      </c>
      <c r="I179" s="209" t="s">
        <v>2207</v>
      </c>
      <c r="J179" s="209">
        <v>20</v>
      </c>
      <c r="K179" s="253"/>
    </row>
    <row r="180" spans="2:11" customFormat="1" ht="15" customHeight="1">
      <c r="B180" s="232"/>
      <c r="C180" s="209" t="s">
        <v>60</v>
      </c>
      <c r="D180" s="209"/>
      <c r="E180" s="209"/>
      <c r="F180" s="230" t="s">
        <v>2205</v>
      </c>
      <c r="G180" s="209"/>
      <c r="H180" s="209" t="s">
        <v>2278</v>
      </c>
      <c r="I180" s="209" t="s">
        <v>2207</v>
      </c>
      <c r="J180" s="209">
        <v>255</v>
      </c>
      <c r="K180" s="253"/>
    </row>
    <row r="181" spans="2:11" customFormat="1" ht="15" customHeight="1">
      <c r="B181" s="232"/>
      <c r="C181" s="209" t="s">
        <v>134</v>
      </c>
      <c r="D181" s="209"/>
      <c r="E181" s="209"/>
      <c r="F181" s="230" t="s">
        <v>2205</v>
      </c>
      <c r="G181" s="209"/>
      <c r="H181" s="209" t="s">
        <v>2169</v>
      </c>
      <c r="I181" s="209" t="s">
        <v>2207</v>
      </c>
      <c r="J181" s="209">
        <v>10</v>
      </c>
      <c r="K181" s="253"/>
    </row>
    <row r="182" spans="2:11" customFormat="1" ht="15" customHeight="1">
      <c r="B182" s="232"/>
      <c r="C182" s="209" t="s">
        <v>135</v>
      </c>
      <c r="D182" s="209"/>
      <c r="E182" s="209"/>
      <c r="F182" s="230" t="s">
        <v>2205</v>
      </c>
      <c r="G182" s="209"/>
      <c r="H182" s="209" t="s">
        <v>2279</v>
      </c>
      <c r="I182" s="209" t="s">
        <v>2240</v>
      </c>
      <c r="J182" s="209"/>
      <c r="K182" s="253"/>
    </row>
    <row r="183" spans="2:11" customFormat="1" ht="15" customHeight="1">
      <c r="B183" s="232"/>
      <c r="C183" s="209" t="s">
        <v>2280</v>
      </c>
      <c r="D183" s="209"/>
      <c r="E183" s="209"/>
      <c r="F183" s="230" t="s">
        <v>2205</v>
      </c>
      <c r="G183" s="209"/>
      <c r="H183" s="209" t="s">
        <v>2281</v>
      </c>
      <c r="I183" s="209" t="s">
        <v>2240</v>
      </c>
      <c r="J183" s="209"/>
      <c r="K183" s="253"/>
    </row>
    <row r="184" spans="2:11" customFormat="1" ht="15" customHeight="1">
      <c r="B184" s="232"/>
      <c r="C184" s="209" t="s">
        <v>2269</v>
      </c>
      <c r="D184" s="209"/>
      <c r="E184" s="209"/>
      <c r="F184" s="230" t="s">
        <v>2205</v>
      </c>
      <c r="G184" s="209"/>
      <c r="H184" s="209" t="s">
        <v>2282</v>
      </c>
      <c r="I184" s="209" t="s">
        <v>2240</v>
      </c>
      <c r="J184" s="209"/>
      <c r="K184" s="253"/>
    </row>
    <row r="185" spans="2:11" customFormat="1" ht="15" customHeight="1">
      <c r="B185" s="232"/>
      <c r="C185" s="209" t="s">
        <v>137</v>
      </c>
      <c r="D185" s="209"/>
      <c r="E185" s="209"/>
      <c r="F185" s="230" t="s">
        <v>2211</v>
      </c>
      <c r="G185" s="209"/>
      <c r="H185" s="209" t="s">
        <v>2283</v>
      </c>
      <c r="I185" s="209" t="s">
        <v>2207</v>
      </c>
      <c r="J185" s="209">
        <v>50</v>
      </c>
      <c r="K185" s="253"/>
    </row>
    <row r="186" spans="2:11" customFormat="1" ht="15" customHeight="1">
      <c r="B186" s="232"/>
      <c r="C186" s="209" t="s">
        <v>2284</v>
      </c>
      <c r="D186" s="209"/>
      <c r="E186" s="209"/>
      <c r="F186" s="230" t="s">
        <v>2211</v>
      </c>
      <c r="G186" s="209"/>
      <c r="H186" s="209" t="s">
        <v>2285</v>
      </c>
      <c r="I186" s="209" t="s">
        <v>2286</v>
      </c>
      <c r="J186" s="209"/>
      <c r="K186" s="253"/>
    </row>
    <row r="187" spans="2:11" customFormat="1" ht="15" customHeight="1">
      <c r="B187" s="232"/>
      <c r="C187" s="209" t="s">
        <v>2287</v>
      </c>
      <c r="D187" s="209"/>
      <c r="E187" s="209"/>
      <c r="F187" s="230" t="s">
        <v>2211</v>
      </c>
      <c r="G187" s="209"/>
      <c r="H187" s="209" t="s">
        <v>2288</v>
      </c>
      <c r="I187" s="209" t="s">
        <v>2286</v>
      </c>
      <c r="J187" s="209"/>
      <c r="K187" s="253"/>
    </row>
    <row r="188" spans="2:11" customFormat="1" ht="15" customHeight="1">
      <c r="B188" s="232"/>
      <c r="C188" s="209" t="s">
        <v>2289</v>
      </c>
      <c r="D188" s="209"/>
      <c r="E188" s="209"/>
      <c r="F188" s="230" t="s">
        <v>2211</v>
      </c>
      <c r="G188" s="209"/>
      <c r="H188" s="209" t="s">
        <v>2290</v>
      </c>
      <c r="I188" s="209" t="s">
        <v>2286</v>
      </c>
      <c r="J188" s="209"/>
      <c r="K188" s="253"/>
    </row>
    <row r="189" spans="2:11" customFormat="1" ht="15" customHeight="1">
      <c r="B189" s="232"/>
      <c r="C189" s="266" t="s">
        <v>2291</v>
      </c>
      <c r="D189" s="209"/>
      <c r="E189" s="209"/>
      <c r="F189" s="230" t="s">
        <v>2211</v>
      </c>
      <c r="G189" s="209"/>
      <c r="H189" s="209" t="s">
        <v>2292</v>
      </c>
      <c r="I189" s="209" t="s">
        <v>2293</v>
      </c>
      <c r="J189" s="267" t="s">
        <v>2294</v>
      </c>
      <c r="K189" s="253"/>
    </row>
    <row r="190" spans="2:11" customFormat="1" ht="15" customHeight="1">
      <c r="B190" s="268"/>
      <c r="C190" s="269" t="s">
        <v>2295</v>
      </c>
      <c r="D190" s="270"/>
      <c r="E190" s="270"/>
      <c r="F190" s="271" t="s">
        <v>2211</v>
      </c>
      <c r="G190" s="270"/>
      <c r="H190" s="270" t="s">
        <v>2296</v>
      </c>
      <c r="I190" s="270" t="s">
        <v>2293</v>
      </c>
      <c r="J190" s="272" t="s">
        <v>2294</v>
      </c>
      <c r="K190" s="273"/>
    </row>
    <row r="191" spans="2:11" customFormat="1" ht="15" customHeight="1">
      <c r="B191" s="232"/>
      <c r="C191" s="266" t="s">
        <v>48</v>
      </c>
      <c r="D191" s="209"/>
      <c r="E191" s="209"/>
      <c r="F191" s="230" t="s">
        <v>2205</v>
      </c>
      <c r="G191" s="209"/>
      <c r="H191" s="206" t="s">
        <v>2297</v>
      </c>
      <c r="I191" s="209" t="s">
        <v>2298</v>
      </c>
      <c r="J191" s="209"/>
      <c r="K191" s="253"/>
    </row>
    <row r="192" spans="2:11" customFormat="1" ht="15" customHeight="1">
      <c r="B192" s="232"/>
      <c r="C192" s="266" t="s">
        <v>2299</v>
      </c>
      <c r="D192" s="209"/>
      <c r="E192" s="209"/>
      <c r="F192" s="230" t="s">
        <v>2205</v>
      </c>
      <c r="G192" s="209"/>
      <c r="H192" s="209" t="s">
        <v>2300</v>
      </c>
      <c r="I192" s="209" t="s">
        <v>2240</v>
      </c>
      <c r="J192" s="209"/>
      <c r="K192" s="253"/>
    </row>
    <row r="193" spans="2:11" customFormat="1" ht="15" customHeight="1">
      <c r="B193" s="232"/>
      <c r="C193" s="266" t="s">
        <v>2301</v>
      </c>
      <c r="D193" s="209"/>
      <c r="E193" s="209"/>
      <c r="F193" s="230" t="s">
        <v>2205</v>
      </c>
      <c r="G193" s="209"/>
      <c r="H193" s="209" t="s">
        <v>2302</v>
      </c>
      <c r="I193" s="209" t="s">
        <v>2240</v>
      </c>
      <c r="J193" s="209"/>
      <c r="K193" s="253"/>
    </row>
    <row r="194" spans="2:11" customFormat="1" ht="15" customHeight="1">
      <c r="B194" s="232"/>
      <c r="C194" s="266" t="s">
        <v>2303</v>
      </c>
      <c r="D194" s="209"/>
      <c r="E194" s="209"/>
      <c r="F194" s="230" t="s">
        <v>2211</v>
      </c>
      <c r="G194" s="209"/>
      <c r="H194" s="209" t="s">
        <v>2304</v>
      </c>
      <c r="I194" s="209" t="s">
        <v>2240</v>
      </c>
      <c r="J194" s="209"/>
      <c r="K194" s="253"/>
    </row>
    <row r="195" spans="2:11" customFormat="1" ht="15" customHeight="1">
      <c r="B195" s="259"/>
      <c r="C195" s="274"/>
      <c r="D195" s="239"/>
      <c r="E195" s="239"/>
      <c r="F195" s="239"/>
      <c r="G195" s="239"/>
      <c r="H195" s="239"/>
      <c r="I195" s="239"/>
      <c r="J195" s="239"/>
      <c r="K195" s="260"/>
    </row>
    <row r="196" spans="2:11" customFormat="1" ht="18.75" customHeight="1">
      <c r="B196" s="241"/>
      <c r="C196" s="251"/>
      <c r="D196" s="251"/>
      <c r="E196" s="251"/>
      <c r="F196" s="261"/>
      <c r="G196" s="251"/>
      <c r="H196" s="251"/>
      <c r="I196" s="251"/>
      <c r="J196" s="251"/>
      <c r="K196" s="241"/>
    </row>
    <row r="197" spans="2:11" customFormat="1" ht="18.75" customHeight="1">
      <c r="B197" s="241"/>
      <c r="C197" s="251"/>
      <c r="D197" s="251"/>
      <c r="E197" s="251"/>
      <c r="F197" s="261"/>
      <c r="G197" s="251"/>
      <c r="H197" s="251"/>
      <c r="I197" s="251"/>
      <c r="J197" s="251"/>
      <c r="K197" s="241"/>
    </row>
    <row r="198" spans="2:11" customFormat="1" ht="18.75" customHeight="1">
      <c r="B198" s="216"/>
      <c r="C198" s="216"/>
      <c r="D198" s="216"/>
      <c r="E198" s="216"/>
      <c r="F198" s="216"/>
      <c r="G198" s="216"/>
      <c r="H198" s="216"/>
      <c r="I198" s="216"/>
      <c r="J198" s="216"/>
      <c r="K198" s="216"/>
    </row>
    <row r="199" spans="2:11" customFormat="1" ht="13.5">
      <c r="B199" s="198"/>
      <c r="C199" s="199"/>
      <c r="D199" s="199"/>
      <c r="E199" s="199"/>
      <c r="F199" s="199"/>
      <c r="G199" s="199"/>
      <c r="H199" s="199"/>
      <c r="I199" s="199"/>
      <c r="J199" s="199"/>
      <c r="K199" s="200"/>
    </row>
    <row r="200" spans="2:11" customFormat="1" ht="21">
      <c r="B200" s="201"/>
      <c r="C200" s="329" t="s">
        <v>2305</v>
      </c>
      <c r="D200" s="329"/>
      <c r="E200" s="329"/>
      <c r="F200" s="329"/>
      <c r="G200" s="329"/>
      <c r="H200" s="329"/>
      <c r="I200" s="329"/>
      <c r="J200" s="329"/>
      <c r="K200" s="202"/>
    </row>
    <row r="201" spans="2:11" customFormat="1" ht="25.5" customHeight="1">
      <c r="B201" s="201"/>
      <c r="C201" s="275" t="s">
        <v>2306</v>
      </c>
      <c r="D201" s="275"/>
      <c r="E201" s="275"/>
      <c r="F201" s="275" t="s">
        <v>2307</v>
      </c>
      <c r="G201" s="276"/>
      <c r="H201" s="332" t="s">
        <v>2308</v>
      </c>
      <c r="I201" s="332"/>
      <c r="J201" s="332"/>
      <c r="K201" s="202"/>
    </row>
    <row r="202" spans="2:11" customFormat="1" ht="5.25" customHeight="1">
      <c r="B202" s="232"/>
      <c r="C202" s="227"/>
      <c r="D202" s="227"/>
      <c r="E202" s="227"/>
      <c r="F202" s="227"/>
      <c r="G202" s="251"/>
      <c r="H202" s="227"/>
      <c r="I202" s="227"/>
      <c r="J202" s="227"/>
      <c r="K202" s="253"/>
    </row>
    <row r="203" spans="2:11" customFormat="1" ht="15" customHeight="1">
      <c r="B203" s="232"/>
      <c r="C203" s="209" t="s">
        <v>2298</v>
      </c>
      <c r="D203" s="209"/>
      <c r="E203" s="209"/>
      <c r="F203" s="230" t="s">
        <v>49</v>
      </c>
      <c r="G203" s="209"/>
      <c r="H203" s="333" t="s">
        <v>2309</v>
      </c>
      <c r="I203" s="333"/>
      <c r="J203" s="333"/>
      <c r="K203" s="253"/>
    </row>
    <row r="204" spans="2:11" customFormat="1" ht="15" customHeight="1">
      <c r="B204" s="232"/>
      <c r="C204" s="209"/>
      <c r="D204" s="209"/>
      <c r="E204" s="209"/>
      <c r="F204" s="230" t="s">
        <v>50</v>
      </c>
      <c r="G204" s="209"/>
      <c r="H204" s="333" t="s">
        <v>2310</v>
      </c>
      <c r="I204" s="333"/>
      <c r="J204" s="333"/>
      <c r="K204" s="253"/>
    </row>
    <row r="205" spans="2:11" customFormat="1" ht="15" customHeight="1">
      <c r="B205" s="232"/>
      <c r="C205" s="209"/>
      <c r="D205" s="209"/>
      <c r="E205" s="209"/>
      <c r="F205" s="230" t="s">
        <v>53</v>
      </c>
      <c r="G205" s="209"/>
      <c r="H205" s="333" t="s">
        <v>2311</v>
      </c>
      <c r="I205" s="333"/>
      <c r="J205" s="333"/>
      <c r="K205" s="253"/>
    </row>
    <row r="206" spans="2:11" customFormat="1" ht="15" customHeight="1">
      <c r="B206" s="232"/>
      <c r="C206" s="209"/>
      <c r="D206" s="209"/>
      <c r="E206" s="209"/>
      <c r="F206" s="230" t="s">
        <v>51</v>
      </c>
      <c r="G206" s="209"/>
      <c r="H206" s="333" t="s">
        <v>2312</v>
      </c>
      <c r="I206" s="333"/>
      <c r="J206" s="333"/>
      <c r="K206" s="253"/>
    </row>
    <row r="207" spans="2:11" customFormat="1" ht="15" customHeight="1">
      <c r="B207" s="232"/>
      <c r="C207" s="209"/>
      <c r="D207" s="209"/>
      <c r="E207" s="209"/>
      <c r="F207" s="230" t="s">
        <v>52</v>
      </c>
      <c r="G207" s="209"/>
      <c r="H207" s="333" t="s">
        <v>2313</v>
      </c>
      <c r="I207" s="333"/>
      <c r="J207" s="333"/>
      <c r="K207" s="253"/>
    </row>
    <row r="208" spans="2:11" customFormat="1" ht="15" customHeight="1">
      <c r="B208" s="232"/>
      <c r="C208" s="209"/>
      <c r="D208" s="209"/>
      <c r="E208" s="209"/>
      <c r="F208" s="230"/>
      <c r="G208" s="209"/>
      <c r="H208" s="209"/>
      <c r="I208" s="209"/>
      <c r="J208" s="209"/>
      <c r="K208" s="253"/>
    </row>
    <row r="209" spans="2:11" customFormat="1" ht="15" customHeight="1">
      <c r="B209" s="232"/>
      <c r="C209" s="209" t="s">
        <v>2252</v>
      </c>
      <c r="D209" s="209"/>
      <c r="E209" s="209"/>
      <c r="F209" s="230" t="s">
        <v>84</v>
      </c>
      <c r="G209" s="209"/>
      <c r="H209" s="333" t="s">
        <v>2314</v>
      </c>
      <c r="I209" s="333"/>
      <c r="J209" s="333"/>
      <c r="K209" s="253"/>
    </row>
    <row r="210" spans="2:11" customFormat="1" ht="15" customHeight="1">
      <c r="B210" s="232"/>
      <c r="C210" s="209"/>
      <c r="D210" s="209"/>
      <c r="E210" s="209"/>
      <c r="F210" s="230" t="s">
        <v>2148</v>
      </c>
      <c r="G210" s="209"/>
      <c r="H210" s="333" t="s">
        <v>2149</v>
      </c>
      <c r="I210" s="333"/>
      <c r="J210" s="333"/>
      <c r="K210" s="253"/>
    </row>
    <row r="211" spans="2:11" customFormat="1" ht="15" customHeight="1">
      <c r="B211" s="232"/>
      <c r="C211" s="209"/>
      <c r="D211" s="209"/>
      <c r="E211" s="209"/>
      <c r="F211" s="230" t="s">
        <v>2146</v>
      </c>
      <c r="G211" s="209"/>
      <c r="H211" s="333" t="s">
        <v>2315</v>
      </c>
      <c r="I211" s="333"/>
      <c r="J211" s="333"/>
      <c r="K211" s="253"/>
    </row>
    <row r="212" spans="2:11" customFormat="1" ht="15" customHeight="1">
      <c r="B212" s="277"/>
      <c r="C212" s="209"/>
      <c r="D212" s="209"/>
      <c r="E212" s="209"/>
      <c r="F212" s="230" t="s">
        <v>2150</v>
      </c>
      <c r="G212" s="266"/>
      <c r="H212" s="334" t="s">
        <v>2151</v>
      </c>
      <c r="I212" s="334"/>
      <c r="J212" s="334"/>
      <c r="K212" s="278"/>
    </row>
    <row r="213" spans="2:11" customFormat="1" ht="15" customHeight="1">
      <c r="B213" s="277"/>
      <c r="C213" s="209"/>
      <c r="D213" s="209"/>
      <c r="E213" s="209"/>
      <c r="F213" s="230" t="s">
        <v>2152</v>
      </c>
      <c r="G213" s="266"/>
      <c r="H213" s="334" t="s">
        <v>1117</v>
      </c>
      <c r="I213" s="334"/>
      <c r="J213" s="334"/>
      <c r="K213" s="278"/>
    </row>
    <row r="214" spans="2:11" customFormat="1" ht="15" customHeight="1">
      <c r="B214" s="277"/>
      <c r="C214" s="209"/>
      <c r="D214" s="209"/>
      <c r="E214" s="209"/>
      <c r="F214" s="230"/>
      <c r="G214" s="266"/>
      <c r="H214" s="257"/>
      <c r="I214" s="257"/>
      <c r="J214" s="257"/>
      <c r="K214" s="278"/>
    </row>
    <row r="215" spans="2:11" customFormat="1" ht="15" customHeight="1">
      <c r="B215" s="277"/>
      <c r="C215" s="209" t="s">
        <v>2276</v>
      </c>
      <c r="D215" s="209"/>
      <c r="E215" s="209"/>
      <c r="F215" s="230">
        <v>1</v>
      </c>
      <c r="G215" s="266"/>
      <c r="H215" s="334" t="s">
        <v>2316</v>
      </c>
      <c r="I215" s="334"/>
      <c r="J215" s="334"/>
      <c r="K215" s="278"/>
    </row>
    <row r="216" spans="2:11" customFormat="1" ht="15" customHeight="1">
      <c r="B216" s="277"/>
      <c r="C216" s="209"/>
      <c r="D216" s="209"/>
      <c r="E216" s="209"/>
      <c r="F216" s="230">
        <v>2</v>
      </c>
      <c r="G216" s="266"/>
      <c r="H216" s="334" t="s">
        <v>2317</v>
      </c>
      <c r="I216" s="334"/>
      <c r="J216" s="334"/>
      <c r="K216" s="278"/>
    </row>
    <row r="217" spans="2:11" customFormat="1" ht="15" customHeight="1">
      <c r="B217" s="277"/>
      <c r="C217" s="209"/>
      <c r="D217" s="209"/>
      <c r="E217" s="209"/>
      <c r="F217" s="230">
        <v>3</v>
      </c>
      <c r="G217" s="266"/>
      <c r="H217" s="334" t="s">
        <v>2318</v>
      </c>
      <c r="I217" s="334"/>
      <c r="J217" s="334"/>
      <c r="K217" s="278"/>
    </row>
    <row r="218" spans="2:11" customFormat="1" ht="15" customHeight="1">
      <c r="B218" s="277"/>
      <c r="C218" s="209"/>
      <c r="D218" s="209"/>
      <c r="E218" s="209"/>
      <c r="F218" s="230">
        <v>4</v>
      </c>
      <c r="G218" s="266"/>
      <c r="H218" s="334" t="s">
        <v>2319</v>
      </c>
      <c r="I218" s="334"/>
      <c r="J218" s="334"/>
      <c r="K218" s="278"/>
    </row>
    <row r="219" spans="2:11" customFormat="1" ht="12.75" customHeight="1">
      <c r="B219" s="279"/>
      <c r="C219" s="280"/>
      <c r="D219" s="280"/>
      <c r="E219" s="280"/>
      <c r="F219" s="280"/>
      <c r="G219" s="280"/>
      <c r="H219" s="280"/>
      <c r="I219" s="280"/>
      <c r="J219" s="280"/>
      <c r="K219" s="28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90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92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pans="2:46" ht="24.95" customHeight="1">
      <c r="B4" s="21"/>
      <c r="D4" s="22" t="s">
        <v>111</v>
      </c>
      <c r="L4" s="21"/>
      <c r="M4" s="92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3" t="str">
        <f>'Rekapitulace stavby'!K6</f>
        <v>OA Chrudim - rekonstrukce elektroinstalace</v>
      </c>
      <c r="F7" s="324"/>
      <c r="G7" s="324"/>
      <c r="H7" s="324"/>
      <c r="L7" s="21"/>
    </row>
    <row r="8" spans="2:46" ht="12" customHeight="1">
      <c r="B8" s="21"/>
      <c r="D8" s="28" t="s">
        <v>112</v>
      </c>
      <c r="L8" s="21"/>
    </row>
    <row r="9" spans="2:46" s="1" customFormat="1" ht="16.5" customHeight="1">
      <c r="B9" s="34"/>
      <c r="E9" s="323" t="s">
        <v>113</v>
      </c>
      <c r="F9" s="325"/>
      <c r="G9" s="325"/>
      <c r="H9" s="325"/>
      <c r="L9" s="34"/>
    </row>
    <row r="10" spans="2:46" s="1" customFormat="1" ht="12" customHeight="1">
      <c r="B10" s="34"/>
      <c r="D10" s="28" t="s">
        <v>114</v>
      </c>
      <c r="L10" s="34"/>
    </row>
    <row r="11" spans="2:46" s="1" customFormat="1" ht="16.5" customHeight="1">
      <c r="B11" s="34"/>
      <c r="E11" s="287" t="s">
        <v>115</v>
      </c>
      <c r="F11" s="325"/>
      <c r="G11" s="325"/>
      <c r="H11" s="325"/>
      <c r="L11" s="34"/>
    </row>
    <row r="12" spans="2:46" s="1" customFormat="1" ht="11.25">
      <c r="B12" s="34"/>
      <c r="L12" s="34"/>
    </row>
    <row r="13" spans="2:46" s="1" customFormat="1" ht="12" customHeight="1">
      <c r="B13" s="34"/>
      <c r="D13" s="28" t="s">
        <v>18</v>
      </c>
      <c r="F13" s="26" t="s">
        <v>19</v>
      </c>
      <c r="I13" s="28" t="s">
        <v>20</v>
      </c>
      <c r="J13" s="26" t="s">
        <v>32</v>
      </c>
      <c r="L13" s="34"/>
    </row>
    <row r="14" spans="2:46" s="1" customFormat="1" ht="12" customHeight="1">
      <c r="B14" s="34"/>
      <c r="D14" s="28" t="s">
        <v>22</v>
      </c>
      <c r="F14" s="26" t="s">
        <v>23</v>
      </c>
      <c r="I14" s="28" t="s">
        <v>24</v>
      </c>
      <c r="J14" s="51" t="str">
        <f>'Rekapitulace stavby'!AN8</f>
        <v>8. 5. 2026</v>
      </c>
      <c r="L14" s="34"/>
    </row>
    <row r="15" spans="2:46" s="1" customFormat="1" ht="10.9" customHeight="1">
      <c r="B15" s="34"/>
      <c r="L15" s="34"/>
    </row>
    <row r="16" spans="2:46" s="1" customFormat="1" ht="12" customHeight="1">
      <c r="B16" s="34"/>
      <c r="D16" s="28" t="s">
        <v>30</v>
      </c>
      <c r="I16" s="28" t="s">
        <v>31</v>
      </c>
      <c r="J16" s="26" t="s">
        <v>32</v>
      </c>
      <c r="L16" s="34"/>
    </row>
    <row r="17" spans="2:12" s="1" customFormat="1" ht="18" customHeight="1">
      <c r="B17" s="34"/>
      <c r="E17" s="26" t="s">
        <v>33</v>
      </c>
      <c r="I17" s="28" t="s">
        <v>34</v>
      </c>
      <c r="J17" s="26" t="s">
        <v>32</v>
      </c>
      <c r="L17" s="34"/>
    </row>
    <row r="18" spans="2:12" s="1" customFormat="1" ht="6.95" customHeight="1">
      <c r="B18" s="34"/>
      <c r="L18" s="34"/>
    </row>
    <row r="19" spans="2:12" s="1" customFormat="1" ht="12" customHeight="1">
      <c r="B19" s="34"/>
      <c r="D19" s="28" t="s">
        <v>35</v>
      </c>
      <c r="I19" s="28" t="s">
        <v>31</v>
      </c>
      <c r="J19" s="29" t="str">
        <f>'Rekapitulace stavby'!AN13</f>
        <v>Vyplň údaj</v>
      </c>
      <c r="L19" s="34"/>
    </row>
    <row r="20" spans="2:12" s="1" customFormat="1" ht="18" customHeight="1">
      <c r="B20" s="34"/>
      <c r="E20" s="326" t="str">
        <f>'Rekapitulace stavby'!E14</f>
        <v>Vyplň údaj</v>
      </c>
      <c r="F20" s="293"/>
      <c r="G20" s="293"/>
      <c r="H20" s="293"/>
      <c r="I20" s="28" t="s">
        <v>34</v>
      </c>
      <c r="J20" s="29" t="str">
        <f>'Rekapitulace stavby'!AN14</f>
        <v>Vyplň údaj</v>
      </c>
      <c r="L20" s="34"/>
    </row>
    <row r="21" spans="2:12" s="1" customFormat="1" ht="6.95" customHeight="1">
      <c r="B21" s="34"/>
      <c r="L21" s="34"/>
    </row>
    <row r="22" spans="2:12" s="1" customFormat="1" ht="12" customHeight="1">
      <c r="B22" s="34"/>
      <c r="D22" s="28" t="s">
        <v>37</v>
      </c>
      <c r="I22" s="28" t="s">
        <v>31</v>
      </c>
      <c r="J22" s="26" t="s">
        <v>32</v>
      </c>
      <c r="L22" s="34"/>
    </row>
    <row r="23" spans="2:12" s="1" customFormat="1" ht="18" customHeight="1">
      <c r="B23" s="34"/>
      <c r="E23" s="26" t="s">
        <v>38</v>
      </c>
      <c r="I23" s="28" t="s">
        <v>34</v>
      </c>
      <c r="J23" s="26" t="s">
        <v>32</v>
      </c>
      <c r="L23" s="34"/>
    </row>
    <row r="24" spans="2:12" s="1" customFormat="1" ht="6.95" customHeight="1">
      <c r="B24" s="34"/>
      <c r="L24" s="34"/>
    </row>
    <row r="25" spans="2:12" s="1" customFormat="1" ht="12" customHeight="1">
      <c r="B25" s="34"/>
      <c r="D25" s="28" t="s">
        <v>40</v>
      </c>
      <c r="I25" s="28" t="s">
        <v>31</v>
      </c>
      <c r="J25" s="26" t="str">
        <f>IF('Rekapitulace stavby'!AN19="","",'Rekapitulace stavby'!AN19)</f>
        <v/>
      </c>
      <c r="L25" s="34"/>
    </row>
    <row r="26" spans="2:12" s="1" customFormat="1" ht="18" customHeight="1">
      <c r="B26" s="34"/>
      <c r="E26" s="26" t="str">
        <f>IF('Rekapitulace stavby'!E20="","",'Rekapitulace stavby'!E20)</f>
        <v xml:space="preserve"> </v>
      </c>
      <c r="I26" s="28" t="s">
        <v>34</v>
      </c>
      <c r="J26" s="26" t="str">
        <f>IF('Rekapitulace stavby'!AN20="","",'Rekapitulace stavby'!AN20)</f>
        <v/>
      </c>
      <c r="L26" s="34"/>
    </row>
    <row r="27" spans="2:12" s="1" customFormat="1" ht="6.95" customHeight="1">
      <c r="B27" s="34"/>
      <c r="L27" s="34"/>
    </row>
    <row r="28" spans="2:12" s="1" customFormat="1" ht="12" customHeight="1">
      <c r="B28" s="34"/>
      <c r="D28" s="28" t="s">
        <v>42</v>
      </c>
      <c r="L28" s="34"/>
    </row>
    <row r="29" spans="2:12" s="7" customFormat="1" ht="16.5" customHeight="1">
      <c r="B29" s="93"/>
      <c r="E29" s="298" t="s">
        <v>32</v>
      </c>
      <c r="F29" s="298"/>
      <c r="G29" s="298"/>
      <c r="H29" s="298"/>
      <c r="L29" s="93"/>
    </row>
    <row r="30" spans="2:12" s="1" customFormat="1" ht="6.95" customHeight="1">
      <c r="B30" s="34"/>
      <c r="L30" s="34"/>
    </row>
    <row r="31" spans="2:12" s="1" customFormat="1" ht="6.95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>
      <c r="B32" s="34"/>
      <c r="D32" s="94" t="s">
        <v>44</v>
      </c>
      <c r="J32" s="65">
        <f>ROUND(J97, 2)</f>
        <v>0</v>
      </c>
      <c r="L32" s="34"/>
    </row>
    <row r="33" spans="2:12" s="1" customFormat="1" ht="6.95" customHeight="1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5" customHeight="1">
      <c r="B34" s="34"/>
      <c r="F34" s="37" t="s">
        <v>46</v>
      </c>
      <c r="I34" s="37" t="s">
        <v>45</v>
      </c>
      <c r="J34" s="37" t="s">
        <v>47</v>
      </c>
      <c r="L34" s="34"/>
    </row>
    <row r="35" spans="2:12" s="1" customFormat="1" ht="14.45" customHeight="1">
      <c r="B35" s="34"/>
      <c r="D35" s="54" t="s">
        <v>48</v>
      </c>
      <c r="E35" s="28" t="s">
        <v>49</v>
      </c>
      <c r="F35" s="85">
        <f>ROUND((SUM(BE97:BE902)),  2)</f>
        <v>0</v>
      </c>
      <c r="I35" s="95">
        <v>0.21</v>
      </c>
      <c r="J35" s="85">
        <f>ROUND(((SUM(BE97:BE902))*I35),  2)</f>
        <v>0</v>
      </c>
      <c r="L35" s="34"/>
    </row>
    <row r="36" spans="2:12" s="1" customFormat="1" ht="14.45" customHeight="1">
      <c r="B36" s="34"/>
      <c r="E36" s="28" t="s">
        <v>50</v>
      </c>
      <c r="F36" s="85">
        <f>ROUND((SUM(BF97:BF902)),  2)</f>
        <v>0</v>
      </c>
      <c r="I36" s="95">
        <v>0.12</v>
      </c>
      <c r="J36" s="85">
        <f>ROUND(((SUM(BF97:BF902))*I36),  2)</f>
        <v>0</v>
      </c>
      <c r="L36" s="34"/>
    </row>
    <row r="37" spans="2:12" s="1" customFormat="1" ht="14.45" hidden="1" customHeight="1">
      <c r="B37" s="34"/>
      <c r="E37" s="28" t="s">
        <v>51</v>
      </c>
      <c r="F37" s="85">
        <f>ROUND((SUM(BG97:BG902)),  2)</f>
        <v>0</v>
      </c>
      <c r="I37" s="95">
        <v>0.21</v>
      </c>
      <c r="J37" s="85">
        <f>0</f>
        <v>0</v>
      </c>
      <c r="L37" s="34"/>
    </row>
    <row r="38" spans="2:12" s="1" customFormat="1" ht="14.45" hidden="1" customHeight="1">
      <c r="B38" s="34"/>
      <c r="E38" s="28" t="s">
        <v>52</v>
      </c>
      <c r="F38" s="85">
        <f>ROUND((SUM(BH97:BH902)),  2)</f>
        <v>0</v>
      </c>
      <c r="I38" s="95">
        <v>0.12</v>
      </c>
      <c r="J38" s="85">
        <f>0</f>
        <v>0</v>
      </c>
      <c r="L38" s="34"/>
    </row>
    <row r="39" spans="2:12" s="1" customFormat="1" ht="14.45" hidden="1" customHeight="1">
      <c r="B39" s="34"/>
      <c r="E39" s="28" t="s">
        <v>53</v>
      </c>
      <c r="F39" s="85">
        <f>ROUND((SUM(BI97:BI902)),  2)</f>
        <v>0</v>
      </c>
      <c r="I39" s="95">
        <v>0</v>
      </c>
      <c r="J39" s="85">
        <f>0</f>
        <v>0</v>
      </c>
      <c r="L39" s="34"/>
    </row>
    <row r="40" spans="2:12" s="1" customFormat="1" ht="6.95" customHeight="1">
      <c r="B40" s="34"/>
      <c r="L40" s="34"/>
    </row>
    <row r="41" spans="2:12" s="1" customFormat="1" ht="25.35" customHeight="1">
      <c r="B41" s="34"/>
      <c r="C41" s="96"/>
      <c r="D41" s="97" t="s">
        <v>54</v>
      </c>
      <c r="E41" s="56"/>
      <c r="F41" s="56"/>
      <c r="G41" s="98" t="s">
        <v>55</v>
      </c>
      <c r="H41" s="99" t="s">
        <v>56</v>
      </c>
      <c r="I41" s="56"/>
      <c r="J41" s="100">
        <f>SUM(J32:J39)</f>
        <v>0</v>
      </c>
      <c r="K41" s="101"/>
      <c r="L41" s="34"/>
    </row>
    <row r="42" spans="2:12" s="1" customFormat="1" ht="14.45" customHeight="1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5" customHeight="1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5" customHeight="1">
      <c r="B47" s="34"/>
      <c r="C47" s="22" t="s">
        <v>116</v>
      </c>
      <c r="L47" s="34"/>
    </row>
    <row r="48" spans="2:12" s="1" customFormat="1" ht="6.95" customHeight="1">
      <c r="B48" s="34"/>
      <c r="L48" s="34"/>
    </row>
    <row r="49" spans="2:47" s="1" customFormat="1" ht="12" customHeight="1">
      <c r="B49" s="34"/>
      <c r="C49" s="28" t="s">
        <v>16</v>
      </c>
      <c r="L49" s="34"/>
    </row>
    <row r="50" spans="2:47" s="1" customFormat="1" ht="16.5" customHeight="1">
      <c r="B50" s="34"/>
      <c r="E50" s="323" t="str">
        <f>E7</f>
        <v>OA Chrudim - rekonstrukce elektroinstalace</v>
      </c>
      <c r="F50" s="324"/>
      <c r="G50" s="324"/>
      <c r="H50" s="324"/>
      <c r="L50" s="34"/>
    </row>
    <row r="51" spans="2:47" ht="12" customHeight="1">
      <c r="B51" s="21"/>
      <c r="C51" s="28" t="s">
        <v>112</v>
      </c>
      <c r="L51" s="21"/>
    </row>
    <row r="52" spans="2:47" s="1" customFormat="1" ht="16.5" customHeight="1">
      <c r="B52" s="34"/>
      <c r="E52" s="323" t="s">
        <v>113</v>
      </c>
      <c r="F52" s="325"/>
      <c r="G52" s="325"/>
      <c r="H52" s="325"/>
      <c r="L52" s="34"/>
    </row>
    <row r="53" spans="2:47" s="1" customFormat="1" ht="12" customHeight="1">
      <c r="B53" s="34"/>
      <c r="C53" s="28" t="s">
        <v>114</v>
      </c>
      <c r="L53" s="34"/>
    </row>
    <row r="54" spans="2:47" s="1" customFormat="1" ht="16.5" customHeight="1">
      <c r="B54" s="34"/>
      <c r="E54" s="287" t="str">
        <f>E11</f>
        <v>01 - Stavební práce</v>
      </c>
      <c r="F54" s="325"/>
      <c r="G54" s="325"/>
      <c r="H54" s="325"/>
      <c r="L54" s="34"/>
    </row>
    <row r="55" spans="2:47" s="1" customFormat="1" ht="6.95" customHeight="1">
      <c r="B55" s="34"/>
      <c r="L55" s="34"/>
    </row>
    <row r="56" spans="2:47" s="1" customFormat="1" ht="12" customHeight="1">
      <c r="B56" s="34"/>
      <c r="C56" s="28" t="s">
        <v>22</v>
      </c>
      <c r="F56" s="26" t="str">
        <f>F14</f>
        <v>Tyršovo nám. 250, 537 01 Chrudim</v>
      </c>
      <c r="I56" s="28" t="s">
        <v>24</v>
      </c>
      <c r="J56" s="51" t="str">
        <f>IF(J14="","",J14)</f>
        <v>8. 5. 2026</v>
      </c>
      <c r="L56" s="34"/>
    </row>
    <row r="57" spans="2:47" s="1" customFormat="1" ht="6.95" customHeight="1">
      <c r="B57" s="34"/>
      <c r="L57" s="34"/>
    </row>
    <row r="58" spans="2:47" s="1" customFormat="1" ht="15.2" customHeight="1">
      <c r="B58" s="34"/>
      <c r="C58" s="28" t="s">
        <v>30</v>
      </c>
      <c r="F58" s="26" t="str">
        <f>E17</f>
        <v>Pardubický kraj</v>
      </c>
      <c r="I58" s="28" t="s">
        <v>37</v>
      </c>
      <c r="J58" s="32" t="str">
        <f>E23</f>
        <v>AZ Optimal</v>
      </c>
      <c r="L58" s="34"/>
    </row>
    <row r="59" spans="2:47" s="1" customFormat="1" ht="15.2" customHeight="1">
      <c r="B59" s="34"/>
      <c r="C59" s="28" t="s">
        <v>35</v>
      </c>
      <c r="F59" s="26" t="str">
        <f>IF(E20="","",E20)</f>
        <v>Vyplň údaj</v>
      </c>
      <c r="I59" s="28" t="s">
        <v>40</v>
      </c>
      <c r="J59" s="32" t="str">
        <f>E26</f>
        <v xml:space="preserve"> </v>
      </c>
      <c r="L59" s="34"/>
    </row>
    <row r="60" spans="2:47" s="1" customFormat="1" ht="10.35" customHeight="1">
      <c r="B60" s="34"/>
      <c r="L60" s="34"/>
    </row>
    <row r="61" spans="2:47" s="1" customFormat="1" ht="29.25" customHeight="1">
      <c r="B61" s="34"/>
      <c r="C61" s="102" t="s">
        <v>117</v>
      </c>
      <c r="D61" s="96"/>
      <c r="E61" s="96"/>
      <c r="F61" s="96"/>
      <c r="G61" s="96"/>
      <c r="H61" s="96"/>
      <c r="I61" s="96"/>
      <c r="J61" s="103" t="s">
        <v>118</v>
      </c>
      <c r="K61" s="96"/>
      <c r="L61" s="34"/>
    </row>
    <row r="62" spans="2:47" s="1" customFormat="1" ht="10.35" customHeight="1">
      <c r="B62" s="34"/>
      <c r="L62" s="34"/>
    </row>
    <row r="63" spans="2:47" s="1" customFormat="1" ht="22.9" customHeight="1">
      <c r="B63" s="34"/>
      <c r="C63" s="104" t="s">
        <v>76</v>
      </c>
      <c r="J63" s="65">
        <f>J97</f>
        <v>0</v>
      </c>
      <c r="L63" s="34"/>
      <c r="AU63" s="18" t="s">
        <v>119</v>
      </c>
    </row>
    <row r="64" spans="2:47" s="8" customFormat="1" ht="24.95" customHeight="1">
      <c r="B64" s="105"/>
      <c r="D64" s="106" t="s">
        <v>120</v>
      </c>
      <c r="E64" s="107"/>
      <c r="F64" s="107"/>
      <c r="G64" s="107"/>
      <c r="H64" s="107"/>
      <c r="I64" s="107"/>
      <c r="J64" s="108">
        <f>J98</f>
        <v>0</v>
      </c>
      <c r="L64" s="105"/>
    </row>
    <row r="65" spans="2:12" s="9" customFormat="1" ht="19.899999999999999" customHeight="1">
      <c r="B65" s="109"/>
      <c r="D65" s="110" t="s">
        <v>121</v>
      </c>
      <c r="E65" s="111"/>
      <c r="F65" s="111"/>
      <c r="G65" s="111"/>
      <c r="H65" s="111"/>
      <c r="I65" s="111"/>
      <c r="J65" s="112">
        <f>J99</f>
        <v>0</v>
      </c>
      <c r="L65" s="109"/>
    </row>
    <row r="66" spans="2:12" s="9" customFormat="1" ht="19.899999999999999" customHeight="1">
      <c r="B66" s="109"/>
      <c r="D66" s="110" t="s">
        <v>122</v>
      </c>
      <c r="E66" s="111"/>
      <c r="F66" s="111"/>
      <c r="G66" s="111"/>
      <c r="H66" s="111"/>
      <c r="I66" s="111"/>
      <c r="J66" s="112">
        <f>J187</f>
        <v>0</v>
      </c>
      <c r="L66" s="109"/>
    </row>
    <row r="67" spans="2:12" s="9" customFormat="1" ht="19.899999999999999" customHeight="1">
      <c r="B67" s="109"/>
      <c r="D67" s="110" t="s">
        <v>123</v>
      </c>
      <c r="E67" s="111"/>
      <c r="F67" s="111"/>
      <c r="G67" s="111"/>
      <c r="H67" s="111"/>
      <c r="I67" s="111"/>
      <c r="J67" s="112">
        <f>J280</f>
        <v>0</v>
      </c>
      <c r="L67" s="109"/>
    </row>
    <row r="68" spans="2:12" s="9" customFormat="1" ht="19.899999999999999" customHeight="1">
      <c r="B68" s="109"/>
      <c r="D68" s="110" t="s">
        <v>124</v>
      </c>
      <c r="E68" s="111"/>
      <c r="F68" s="111"/>
      <c r="G68" s="111"/>
      <c r="H68" s="111"/>
      <c r="I68" s="111"/>
      <c r="J68" s="112">
        <f>J291</f>
        <v>0</v>
      </c>
      <c r="L68" s="109"/>
    </row>
    <row r="69" spans="2:12" s="8" customFormat="1" ht="24.95" customHeight="1">
      <c r="B69" s="105"/>
      <c r="D69" s="106" t="s">
        <v>125</v>
      </c>
      <c r="E69" s="107"/>
      <c r="F69" s="107"/>
      <c r="G69" s="107"/>
      <c r="H69" s="107"/>
      <c r="I69" s="107"/>
      <c r="J69" s="108">
        <f>J294</f>
        <v>0</v>
      </c>
      <c r="L69" s="105"/>
    </row>
    <row r="70" spans="2:12" s="9" customFormat="1" ht="19.899999999999999" customHeight="1">
      <c r="B70" s="109"/>
      <c r="D70" s="110" t="s">
        <v>126</v>
      </c>
      <c r="E70" s="111"/>
      <c r="F70" s="111"/>
      <c r="G70" s="111"/>
      <c r="H70" s="111"/>
      <c r="I70" s="111"/>
      <c r="J70" s="112">
        <f>J295</f>
        <v>0</v>
      </c>
      <c r="L70" s="109"/>
    </row>
    <row r="71" spans="2:12" s="9" customFormat="1" ht="19.899999999999999" customHeight="1">
      <c r="B71" s="109"/>
      <c r="D71" s="110" t="s">
        <v>127</v>
      </c>
      <c r="E71" s="111"/>
      <c r="F71" s="111"/>
      <c r="G71" s="111"/>
      <c r="H71" s="111"/>
      <c r="I71" s="111"/>
      <c r="J71" s="112">
        <f>J302</f>
        <v>0</v>
      </c>
      <c r="L71" s="109"/>
    </row>
    <row r="72" spans="2:12" s="9" customFormat="1" ht="19.899999999999999" customHeight="1">
      <c r="B72" s="109"/>
      <c r="D72" s="110" t="s">
        <v>128</v>
      </c>
      <c r="E72" s="111"/>
      <c r="F72" s="111"/>
      <c r="G72" s="111"/>
      <c r="H72" s="111"/>
      <c r="I72" s="111"/>
      <c r="J72" s="112">
        <f>J349</f>
        <v>0</v>
      </c>
      <c r="L72" s="109"/>
    </row>
    <row r="73" spans="2:12" s="9" customFormat="1" ht="19.899999999999999" customHeight="1">
      <c r="B73" s="109"/>
      <c r="D73" s="110" t="s">
        <v>129</v>
      </c>
      <c r="E73" s="111"/>
      <c r="F73" s="111"/>
      <c r="G73" s="111"/>
      <c r="H73" s="111"/>
      <c r="I73" s="111"/>
      <c r="J73" s="112">
        <f>J461</f>
        <v>0</v>
      </c>
      <c r="L73" s="109"/>
    </row>
    <row r="74" spans="2:12" s="8" customFormat="1" ht="24.95" customHeight="1">
      <c r="B74" s="105"/>
      <c r="D74" s="106" t="s">
        <v>130</v>
      </c>
      <c r="E74" s="107"/>
      <c r="F74" s="107"/>
      <c r="G74" s="107"/>
      <c r="H74" s="107"/>
      <c r="I74" s="107"/>
      <c r="J74" s="108">
        <f>J839</f>
        <v>0</v>
      </c>
      <c r="L74" s="105"/>
    </row>
    <row r="75" spans="2:12" s="9" customFormat="1" ht="19.899999999999999" customHeight="1">
      <c r="B75" s="109"/>
      <c r="D75" s="110" t="s">
        <v>131</v>
      </c>
      <c r="E75" s="111"/>
      <c r="F75" s="111"/>
      <c r="G75" s="111"/>
      <c r="H75" s="111"/>
      <c r="I75" s="111"/>
      <c r="J75" s="112">
        <f>J840</f>
        <v>0</v>
      </c>
      <c r="L75" s="109"/>
    </row>
    <row r="76" spans="2:12" s="1" customFormat="1" ht="21.75" customHeight="1">
      <c r="B76" s="34"/>
      <c r="L76" s="34"/>
    </row>
    <row r="77" spans="2:12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4"/>
    </row>
    <row r="81" spans="2:20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4"/>
    </row>
    <row r="82" spans="2:20" s="1" customFormat="1" ht="24.95" customHeight="1">
      <c r="B82" s="34"/>
      <c r="C82" s="22" t="s">
        <v>132</v>
      </c>
      <c r="L82" s="34"/>
    </row>
    <row r="83" spans="2:20" s="1" customFormat="1" ht="6.95" customHeight="1">
      <c r="B83" s="34"/>
      <c r="L83" s="34"/>
    </row>
    <row r="84" spans="2:20" s="1" customFormat="1" ht="12" customHeight="1">
      <c r="B84" s="34"/>
      <c r="C84" s="28" t="s">
        <v>16</v>
      </c>
      <c r="L84" s="34"/>
    </row>
    <row r="85" spans="2:20" s="1" customFormat="1" ht="16.5" customHeight="1">
      <c r="B85" s="34"/>
      <c r="E85" s="323" t="str">
        <f>E7</f>
        <v>OA Chrudim - rekonstrukce elektroinstalace</v>
      </c>
      <c r="F85" s="324"/>
      <c r="G85" s="324"/>
      <c r="H85" s="324"/>
      <c r="L85" s="34"/>
    </row>
    <row r="86" spans="2:20" ht="12" customHeight="1">
      <c r="B86" s="21"/>
      <c r="C86" s="28" t="s">
        <v>112</v>
      </c>
      <c r="L86" s="21"/>
    </row>
    <row r="87" spans="2:20" s="1" customFormat="1" ht="16.5" customHeight="1">
      <c r="B87" s="34"/>
      <c r="E87" s="323" t="s">
        <v>113</v>
      </c>
      <c r="F87" s="325"/>
      <c r="G87" s="325"/>
      <c r="H87" s="325"/>
      <c r="L87" s="34"/>
    </row>
    <row r="88" spans="2:20" s="1" customFormat="1" ht="12" customHeight="1">
      <c r="B88" s="34"/>
      <c r="C88" s="28" t="s">
        <v>114</v>
      </c>
      <c r="L88" s="34"/>
    </row>
    <row r="89" spans="2:20" s="1" customFormat="1" ht="16.5" customHeight="1">
      <c r="B89" s="34"/>
      <c r="E89" s="287" t="str">
        <f>E11</f>
        <v>01 - Stavební práce</v>
      </c>
      <c r="F89" s="325"/>
      <c r="G89" s="325"/>
      <c r="H89" s="325"/>
      <c r="L89" s="34"/>
    </row>
    <row r="90" spans="2:20" s="1" customFormat="1" ht="6.95" customHeight="1">
      <c r="B90" s="34"/>
      <c r="L90" s="34"/>
    </row>
    <row r="91" spans="2:20" s="1" customFormat="1" ht="12" customHeight="1">
      <c r="B91" s="34"/>
      <c r="C91" s="28" t="s">
        <v>22</v>
      </c>
      <c r="F91" s="26" t="str">
        <f>F14</f>
        <v>Tyršovo nám. 250, 537 01 Chrudim</v>
      </c>
      <c r="I91" s="28" t="s">
        <v>24</v>
      </c>
      <c r="J91" s="51" t="str">
        <f>IF(J14="","",J14)</f>
        <v>8. 5. 2026</v>
      </c>
      <c r="L91" s="34"/>
    </row>
    <row r="92" spans="2:20" s="1" customFormat="1" ht="6.95" customHeight="1">
      <c r="B92" s="34"/>
      <c r="L92" s="34"/>
    </row>
    <row r="93" spans="2:20" s="1" customFormat="1" ht="15.2" customHeight="1">
      <c r="B93" s="34"/>
      <c r="C93" s="28" t="s">
        <v>30</v>
      </c>
      <c r="F93" s="26" t="str">
        <f>E17</f>
        <v>Pardubický kraj</v>
      </c>
      <c r="I93" s="28" t="s">
        <v>37</v>
      </c>
      <c r="J93" s="32" t="str">
        <f>E23</f>
        <v>AZ Optimal</v>
      </c>
      <c r="L93" s="34"/>
    </row>
    <row r="94" spans="2:20" s="1" customFormat="1" ht="15.2" customHeight="1">
      <c r="B94" s="34"/>
      <c r="C94" s="28" t="s">
        <v>35</v>
      </c>
      <c r="F94" s="26" t="str">
        <f>IF(E20="","",E20)</f>
        <v>Vyplň údaj</v>
      </c>
      <c r="I94" s="28" t="s">
        <v>40</v>
      </c>
      <c r="J94" s="32" t="str">
        <f>E26</f>
        <v xml:space="preserve"> </v>
      </c>
      <c r="L94" s="34"/>
    </row>
    <row r="95" spans="2:20" s="1" customFormat="1" ht="10.35" customHeight="1">
      <c r="B95" s="34"/>
      <c r="L95" s="34"/>
    </row>
    <row r="96" spans="2:20" s="10" customFormat="1" ht="29.25" customHeight="1">
      <c r="B96" s="113"/>
      <c r="C96" s="114" t="s">
        <v>133</v>
      </c>
      <c r="D96" s="115" t="s">
        <v>63</v>
      </c>
      <c r="E96" s="115" t="s">
        <v>59</v>
      </c>
      <c r="F96" s="115" t="s">
        <v>60</v>
      </c>
      <c r="G96" s="115" t="s">
        <v>134</v>
      </c>
      <c r="H96" s="115" t="s">
        <v>135</v>
      </c>
      <c r="I96" s="115" t="s">
        <v>136</v>
      </c>
      <c r="J96" s="115" t="s">
        <v>118</v>
      </c>
      <c r="K96" s="116" t="s">
        <v>137</v>
      </c>
      <c r="L96" s="113"/>
      <c r="M96" s="58" t="s">
        <v>32</v>
      </c>
      <c r="N96" s="59" t="s">
        <v>48</v>
      </c>
      <c r="O96" s="59" t="s">
        <v>138</v>
      </c>
      <c r="P96" s="59" t="s">
        <v>139</v>
      </c>
      <c r="Q96" s="59" t="s">
        <v>140</v>
      </c>
      <c r="R96" s="59" t="s">
        <v>141</v>
      </c>
      <c r="S96" s="59" t="s">
        <v>142</v>
      </c>
      <c r="T96" s="60" t="s">
        <v>143</v>
      </c>
    </row>
    <row r="97" spans="2:65" s="1" customFormat="1" ht="22.9" customHeight="1">
      <c r="B97" s="34"/>
      <c r="C97" s="63" t="s">
        <v>144</v>
      </c>
      <c r="J97" s="117">
        <f>BK97</f>
        <v>0</v>
      </c>
      <c r="L97" s="34"/>
      <c r="M97" s="61"/>
      <c r="N97" s="52"/>
      <c r="O97" s="52"/>
      <c r="P97" s="118">
        <f>P98+P294+P839</f>
        <v>0</v>
      </c>
      <c r="Q97" s="52"/>
      <c r="R97" s="118">
        <f>R98+R294+R839</f>
        <v>16.358524190000001</v>
      </c>
      <c r="S97" s="52"/>
      <c r="T97" s="119">
        <f>T98+T294+T839</f>
        <v>15.9127583</v>
      </c>
      <c r="AT97" s="18" t="s">
        <v>77</v>
      </c>
      <c r="AU97" s="18" t="s">
        <v>119</v>
      </c>
      <c r="BK97" s="120">
        <f>BK98+BK294+BK839</f>
        <v>0</v>
      </c>
    </row>
    <row r="98" spans="2:65" s="11" customFormat="1" ht="25.9" customHeight="1">
      <c r="B98" s="121"/>
      <c r="D98" s="122" t="s">
        <v>77</v>
      </c>
      <c r="E98" s="123" t="s">
        <v>145</v>
      </c>
      <c r="F98" s="123" t="s">
        <v>146</v>
      </c>
      <c r="I98" s="124"/>
      <c r="J98" s="125">
        <f>BK98</f>
        <v>0</v>
      </c>
      <c r="L98" s="121"/>
      <c r="M98" s="126"/>
      <c r="P98" s="127">
        <f>P99+P187+P280+P291</f>
        <v>0</v>
      </c>
      <c r="R98" s="127">
        <f>R99+R187+R280+R291</f>
        <v>8.1149825400000015</v>
      </c>
      <c r="T98" s="128">
        <f>T99+T187+T280+T291</f>
        <v>9.1317940000000011</v>
      </c>
      <c r="AR98" s="122" t="s">
        <v>85</v>
      </c>
      <c r="AT98" s="129" t="s">
        <v>77</v>
      </c>
      <c r="AU98" s="129" t="s">
        <v>78</v>
      </c>
      <c r="AY98" s="122" t="s">
        <v>147</v>
      </c>
      <c r="BK98" s="130">
        <f>BK99+BK187+BK280+BK291</f>
        <v>0</v>
      </c>
    </row>
    <row r="99" spans="2:65" s="11" customFormat="1" ht="22.9" customHeight="1">
      <c r="B99" s="121"/>
      <c r="D99" s="122" t="s">
        <v>77</v>
      </c>
      <c r="E99" s="131" t="s">
        <v>148</v>
      </c>
      <c r="F99" s="131" t="s">
        <v>149</v>
      </c>
      <c r="I99" s="124"/>
      <c r="J99" s="132">
        <f>BK99</f>
        <v>0</v>
      </c>
      <c r="L99" s="121"/>
      <c r="M99" s="126"/>
      <c r="P99" s="127">
        <f>SUM(P100:P186)</f>
        <v>0</v>
      </c>
      <c r="R99" s="127">
        <f>SUM(R100:R186)</f>
        <v>8.062465340000001</v>
      </c>
      <c r="T99" s="128">
        <f>SUM(T100:T186)</f>
        <v>7.6149940000000003</v>
      </c>
      <c r="AR99" s="122" t="s">
        <v>85</v>
      </c>
      <c r="AT99" s="129" t="s">
        <v>77</v>
      </c>
      <c r="AU99" s="129" t="s">
        <v>85</v>
      </c>
      <c r="AY99" s="122" t="s">
        <v>147</v>
      </c>
      <c r="BK99" s="130">
        <f>SUM(BK100:BK186)</f>
        <v>0</v>
      </c>
    </row>
    <row r="100" spans="2:65" s="1" customFormat="1" ht="37.9" customHeight="1">
      <c r="B100" s="34"/>
      <c r="C100" s="133" t="s">
        <v>85</v>
      </c>
      <c r="D100" s="133" t="s">
        <v>150</v>
      </c>
      <c r="E100" s="134" t="s">
        <v>151</v>
      </c>
      <c r="F100" s="135" t="s">
        <v>152</v>
      </c>
      <c r="G100" s="136" t="s">
        <v>153</v>
      </c>
      <c r="H100" s="137">
        <v>103</v>
      </c>
      <c r="I100" s="138"/>
      <c r="J100" s="139">
        <f>ROUND(I100*H100,2)</f>
        <v>0</v>
      </c>
      <c r="K100" s="135" t="s">
        <v>154</v>
      </c>
      <c r="L100" s="34"/>
      <c r="M100" s="140" t="s">
        <v>32</v>
      </c>
      <c r="N100" s="141" t="s">
        <v>49</v>
      </c>
      <c r="P100" s="142">
        <f>O100*H100</f>
        <v>0</v>
      </c>
      <c r="Q100" s="142">
        <v>3.8600000000000001E-3</v>
      </c>
      <c r="R100" s="142">
        <f>Q100*H100</f>
        <v>0.39757999999999999</v>
      </c>
      <c r="S100" s="142">
        <v>0</v>
      </c>
      <c r="T100" s="143">
        <f>S100*H100</f>
        <v>0</v>
      </c>
      <c r="AR100" s="144" t="s">
        <v>155</v>
      </c>
      <c r="AT100" s="144" t="s">
        <v>150</v>
      </c>
      <c r="AU100" s="144" t="s">
        <v>87</v>
      </c>
      <c r="AY100" s="18" t="s">
        <v>147</v>
      </c>
      <c r="BE100" s="145">
        <f>IF(N100="základní",J100,0)</f>
        <v>0</v>
      </c>
      <c r="BF100" s="145">
        <f>IF(N100="snížená",J100,0)</f>
        <v>0</v>
      </c>
      <c r="BG100" s="145">
        <f>IF(N100="zákl. přenesená",J100,0)</f>
        <v>0</v>
      </c>
      <c r="BH100" s="145">
        <f>IF(N100="sníž. přenesená",J100,0)</f>
        <v>0</v>
      </c>
      <c r="BI100" s="145">
        <f>IF(N100="nulová",J100,0)</f>
        <v>0</v>
      </c>
      <c r="BJ100" s="18" t="s">
        <v>85</v>
      </c>
      <c r="BK100" s="145">
        <f>ROUND(I100*H100,2)</f>
        <v>0</v>
      </c>
      <c r="BL100" s="18" t="s">
        <v>155</v>
      </c>
      <c r="BM100" s="144" t="s">
        <v>156</v>
      </c>
    </row>
    <row r="101" spans="2:65" s="1" customFormat="1" ht="11.25">
      <c r="B101" s="34"/>
      <c r="D101" s="146" t="s">
        <v>157</v>
      </c>
      <c r="F101" s="147" t="s">
        <v>158</v>
      </c>
      <c r="I101" s="148"/>
      <c r="L101" s="34"/>
      <c r="M101" s="149"/>
      <c r="T101" s="55"/>
      <c r="AT101" s="18" t="s">
        <v>157</v>
      </c>
      <c r="AU101" s="18" t="s">
        <v>87</v>
      </c>
    </row>
    <row r="102" spans="2:65" s="12" customFormat="1" ht="11.25">
      <c r="B102" s="150"/>
      <c r="D102" s="151" t="s">
        <v>159</v>
      </c>
      <c r="E102" s="152" t="s">
        <v>32</v>
      </c>
      <c r="F102" s="153" t="s">
        <v>160</v>
      </c>
      <c r="H102" s="154">
        <v>9</v>
      </c>
      <c r="I102" s="155"/>
      <c r="L102" s="150"/>
      <c r="M102" s="156"/>
      <c r="T102" s="157"/>
      <c r="AT102" s="152" t="s">
        <v>159</v>
      </c>
      <c r="AU102" s="152" t="s">
        <v>87</v>
      </c>
      <c r="AV102" s="12" t="s">
        <v>87</v>
      </c>
      <c r="AW102" s="12" t="s">
        <v>39</v>
      </c>
      <c r="AX102" s="12" t="s">
        <v>78</v>
      </c>
      <c r="AY102" s="152" t="s">
        <v>147</v>
      </c>
    </row>
    <row r="103" spans="2:65" s="12" customFormat="1" ht="11.25">
      <c r="B103" s="150"/>
      <c r="D103" s="151" t="s">
        <v>159</v>
      </c>
      <c r="E103" s="152" t="s">
        <v>32</v>
      </c>
      <c r="F103" s="153" t="s">
        <v>161</v>
      </c>
      <c r="H103" s="154">
        <v>94</v>
      </c>
      <c r="I103" s="155"/>
      <c r="L103" s="150"/>
      <c r="M103" s="156"/>
      <c r="T103" s="157"/>
      <c r="AT103" s="152" t="s">
        <v>159</v>
      </c>
      <c r="AU103" s="152" t="s">
        <v>87</v>
      </c>
      <c r="AV103" s="12" t="s">
        <v>87</v>
      </c>
      <c r="AW103" s="12" t="s">
        <v>39</v>
      </c>
      <c r="AX103" s="12" t="s">
        <v>78</v>
      </c>
      <c r="AY103" s="152" t="s">
        <v>147</v>
      </c>
    </row>
    <row r="104" spans="2:65" s="13" customFormat="1" ht="11.25">
      <c r="B104" s="158"/>
      <c r="D104" s="151" t="s">
        <v>159</v>
      </c>
      <c r="E104" s="159" t="s">
        <v>32</v>
      </c>
      <c r="F104" s="160" t="s">
        <v>162</v>
      </c>
      <c r="H104" s="161">
        <v>103</v>
      </c>
      <c r="I104" s="162"/>
      <c r="L104" s="158"/>
      <c r="M104" s="163"/>
      <c r="T104" s="164"/>
      <c r="AT104" s="159" t="s">
        <v>159</v>
      </c>
      <c r="AU104" s="159" t="s">
        <v>87</v>
      </c>
      <c r="AV104" s="13" t="s">
        <v>155</v>
      </c>
      <c r="AW104" s="13" t="s">
        <v>39</v>
      </c>
      <c r="AX104" s="13" t="s">
        <v>85</v>
      </c>
      <c r="AY104" s="159" t="s">
        <v>147</v>
      </c>
    </row>
    <row r="105" spans="2:65" s="1" customFormat="1" ht="37.9" customHeight="1">
      <c r="B105" s="34"/>
      <c r="C105" s="133" t="s">
        <v>87</v>
      </c>
      <c r="D105" s="133" t="s">
        <v>150</v>
      </c>
      <c r="E105" s="134" t="s">
        <v>163</v>
      </c>
      <c r="F105" s="135" t="s">
        <v>164</v>
      </c>
      <c r="G105" s="136" t="s">
        <v>165</v>
      </c>
      <c r="H105" s="137">
        <v>262.58600000000001</v>
      </c>
      <c r="I105" s="138"/>
      <c r="J105" s="139">
        <f>ROUND(I105*H105,2)</f>
        <v>0</v>
      </c>
      <c r="K105" s="135" t="s">
        <v>154</v>
      </c>
      <c r="L105" s="34"/>
      <c r="M105" s="140" t="s">
        <v>32</v>
      </c>
      <c r="N105" s="141" t="s">
        <v>49</v>
      </c>
      <c r="P105" s="142">
        <f>O105*H105</f>
        <v>0</v>
      </c>
      <c r="Q105" s="142">
        <v>2.6440000000000002E-2</v>
      </c>
      <c r="R105" s="142">
        <f>Q105*H105</f>
        <v>6.942773840000001</v>
      </c>
      <c r="S105" s="142">
        <v>2.5999999999999999E-2</v>
      </c>
      <c r="T105" s="143">
        <f>S105*H105</f>
        <v>6.8272360000000001</v>
      </c>
      <c r="AR105" s="144" t="s">
        <v>155</v>
      </c>
      <c r="AT105" s="144" t="s">
        <v>150</v>
      </c>
      <c r="AU105" s="144" t="s">
        <v>87</v>
      </c>
      <c r="AY105" s="18" t="s">
        <v>147</v>
      </c>
      <c r="BE105" s="145">
        <f>IF(N105="základní",J105,0)</f>
        <v>0</v>
      </c>
      <c r="BF105" s="145">
        <f>IF(N105="snížená",J105,0)</f>
        <v>0</v>
      </c>
      <c r="BG105" s="145">
        <f>IF(N105="zákl. přenesená",J105,0)</f>
        <v>0</v>
      </c>
      <c r="BH105" s="145">
        <f>IF(N105="sníž. přenesená",J105,0)</f>
        <v>0</v>
      </c>
      <c r="BI105" s="145">
        <f>IF(N105="nulová",J105,0)</f>
        <v>0</v>
      </c>
      <c r="BJ105" s="18" t="s">
        <v>85</v>
      </c>
      <c r="BK105" s="145">
        <f>ROUND(I105*H105,2)</f>
        <v>0</v>
      </c>
      <c r="BL105" s="18" t="s">
        <v>155</v>
      </c>
      <c r="BM105" s="144" t="s">
        <v>166</v>
      </c>
    </row>
    <row r="106" spans="2:65" s="1" customFormat="1" ht="11.25">
      <c r="B106" s="34"/>
      <c r="D106" s="146" t="s">
        <v>157</v>
      </c>
      <c r="F106" s="147" t="s">
        <v>167</v>
      </c>
      <c r="I106" s="148"/>
      <c r="L106" s="34"/>
      <c r="M106" s="149"/>
      <c r="T106" s="55"/>
      <c r="AT106" s="18" t="s">
        <v>157</v>
      </c>
      <c r="AU106" s="18" t="s">
        <v>87</v>
      </c>
    </row>
    <row r="107" spans="2:65" s="1" customFormat="1" ht="19.5">
      <c r="B107" s="34"/>
      <c r="D107" s="151" t="s">
        <v>168</v>
      </c>
      <c r="F107" s="165" t="s">
        <v>169</v>
      </c>
      <c r="I107" s="148"/>
      <c r="L107" s="34"/>
      <c r="M107" s="149"/>
      <c r="T107" s="55"/>
      <c r="AT107" s="18" t="s">
        <v>168</v>
      </c>
      <c r="AU107" s="18" t="s">
        <v>87</v>
      </c>
    </row>
    <row r="108" spans="2:65" s="14" customFormat="1" ht="11.25">
      <c r="B108" s="166"/>
      <c r="D108" s="151" t="s">
        <v>159</v>
      </c>
      <c r="E108" s="167" t="s">
        <v>32</v>
      </c>
      <c r="F108" s="168" t="s">
        <v>170</v>
      </c>
      <c r="H108" s="167" t="s">
        <v>32</v>
      </c>
      <c r="I108" s="169"/>
      <c r="L108" s="166"/>
      <c r="M108" s="170"/>
      <c r="T108" s="171"/>
      <c r="AT108" s="167" t="s">
        <v>159</v>
      </c>
      <c r="AU108" s="167" t="s">
        <v>87</v>
      </c>
      <c r="AV108" s="14" t="s">
        <v>85</v>
      </c>
      <c r="AW108" s="14" t="s">
        <v>39</v>
      </c>
      <c r="AX108" s="14" t="s">
        <v>78</v>
      </c>
      <c r="AY108" s="167" t="s">
        <v>147</v>
      </c>
    </row>
    <row r="109" spans="2:65" s="12" customFormat="1" ht="11.25">
      <c r="B109" s="150"/>
      <c r="D109" s="151" t="s">
        <v>159</v>
      </c>
      <c r="E109" s="152" t="s">
        <v>32</v>
      </c>
      <c r="F109" s="153" t="s">
        <v>171</v>
      </c>
      <c r="H109" s="154">
        <v>52.72</v>
      </c>
      <c r="I109" s="155"/>
      <c r="L109" s="150"/>
      <c r="M109" s="156"/>
      <c r="T109" s="157"/>
      <c r="AT109" s="152" t="s">
        <v>159</v>
      </c>
      <c r="AU109" s="152" t="s">
        <v>87</v>
      </c>
      <c r="AV109" s="12" t="s">
        <v>87</v>
      </c>
      <c r="AW109" s="12" t="s">
        <v>39</v>
      </c>
      <c r="AX109" s="12" t="s">
        <v>78</v>
      </c>
      <c r="AY109" s="152" t="s">
        <v>147</v>
      </c>
    </row>
    <row r="110" spans="2:65" s="12" customFormat="1" ht="11.25">
      <c r="B110" s="150"/>
      <c r="D110" s="151" t="s">
        <v>159</v>
      </c>
      <c r="E110" s="152" t="s">
        <v>32</v>
      </c>
      <c r="F110" s="153" t="s">
        <v>172</v>
      </c>
      <c r="H110" s="154">
        <v>5.65</v>
      </c>
      <c r="I110" s="155"/>
      <c r="L110" s="150"/>
      <c r="M110" s="156"/>
      <c r="T110" s="157"/>
      <c r="AT110" s="152" t="s">
        <v>159</v>
      </c>
      <c r="AU110" s="152" t="s">
        <v>87</v>
      </c>
      <c r="AV110" s="12" t="s">
        <v>87</v>
      </c>
      <c r="AW110" s="12" t="s">
        <v>39</v>
      </c>
      <c r="AX110" s="12" t="s">
        <v>78</v>
      </c>
      <c r="AY110" s="152" t="s">
        <v>147</v>
      </c>
    </row>
    <row r="111" spans="2:65" s="12" customFormat="1" ht="11.25">
      <c r="B111" s="150"/>
      <c r="D111" s="151" t="s">
        <v>159</v>
      </c>
      <c r="E111" s="152" t="s">
        <v>32</v>
      </c>
      <c r="F111" s="153" t="s">
        <v>173</v>
      </c>
      <c r="H111" s="154">
        <v>83.39</v>
      </c>
      <c r="I111" s="155"/>
      <c r="L111" s="150"/>
      <c r="M111" s="156"/>
      <c r="T111" s="157"/>
      <c r="AT111" s="152" t="s">
        <v>159</v>
      </c>
      <c r="AU111" s="152" t="s">
        <v>87</v>
      </c>
      <c r="AV111" s="12" t="s">
        <v>87</v>
      </c>
      <c r="AW111" s="12" t="s">
        <v>39</v>
      </c>
      <c r="AX111" s="12" t="s">
        <v>78</v>
      </c>
      <c r="AY111" s="152" t="s">
        <v>147</v>
      </c>
    </row>
    <row r="112" spans="2:65" s="12" customFormat="1" ht="11.25">
      <c r="B112" s="150"/>
      <c r="D112" s="151" t="s">
        <v>159</v>
      </c>
      <c r="E112" s="152" t="s">
        <v>32</v>
      </c>
      <c r="F112" s="153" t="s">
        <v>174</v>
      </c>
      <c r="H112" s="154">
        <v>3.91</v>
      </c>
      <c r="I112" s="155"/>
      <c r="L112" s="150"/>
      <c r="M112" s="156"/>
      <c r="T112" s="157"/>
      <c r="AT112" s="152" t="s">
        <v>159</v>
      </c>
      <c r="AU112" s="152" t="s">
        <v>87</v>
      </c>
      <c r="AV112" s="12" t="s">
        <v>87</v>
      </c>
      <c r="AW112" s="12" t="s">
        <v>39</v>
      </c>
      <c r="AX112" s="12" t="s">
        <v>78</v>
      </c>
      <c r="AY112" s="152" t="s">
        <v>147</v>
      </c>
    </row>
    <row r="113" spans="2:51" s="12" customFormat="1" ht="11.25">
      <c r="B113" s="150"/>
      <c r="D113" s="151" t="s">
        <v>159</v>
      </c>
      <c r="E113" s="152" t="s">
        <v>32</v>
      </c>
      <c r="F113" s="153" t="s">
        <v>175</v>
      </c>
      <c r="H113" s="154">
        <v>4.68</v>
      </c>
      <c r="I113" s="155"/>
      <c r="L113" s="150"/>
      <c r="M113" s="156"/>
      <c r="T113" s="157"/>
      <c r="AT113" s="152" t="s">
        <v>159</v>
      </c>
      <c r="AU113" s="152" t="s">
        <v>87</v>
      </c>
      <c r="AV113" s="12" t="s">
        <v>87</v>
      </c>
      <c r="AW113" s="12" t="s">
        <v>39</v>
      </c>
      <c r="AX113" s="12" t="s">
        <v>78</v>
      </c>
      <c r="AY113" s="152" t="s">
        <v>147</v>
      </c>
    </row>
    <row r="114" spans="2:51" s="12" customFormat="1" ht="11.25">
      <c r="B114" s="150"/>
      <c r="D114" s="151" t="s">
        <v>159</v>
      </c>
      <c r="E114" s="152" t="s">
        <v>32</v>
      </c>
      <c r="F114" s="153" t="s">
        <v>176</v>
      </c>
      <c r="H114" s="154">
        <v>132.55000000000001</v>
      </c>
      <c r="I114" s="155"/>
      <c r="L114" s="150"/>
      <c r="M114" s="156"/>
      <c r="T114" s="157"/>
      <c r="AT114" s="152" t="s">
        <v>159</v>
      </c>
      <c r="AU114" s="152" t="s">
        <v>87</v>
      </c>
      <c r="AV114" s="12" t="s">
        <v>87</v>
      </c>
      <c r="AW114" s="12" t="s">
        <v>39</v>
      </c>
      <c r="AX114" s="12" t="s">
        <v>78</v>
      </c>
      <c r="AY114" s="152" t="s">
        <v>147</v>
      </c>
    </row>
    <row r="115" spans="2:51" s="12" customFormat="1" ht="11.25">
      <c r="B115" s="150"/>
      <c r="D115" s="151" t="s">
        <v>159</v>
      </c>
      <c r="E115" s="152" t="s">
        <v>32</v>
      </c>
      <c r="F115" s="153" t="s">
        <v>177</v>
      </c>
      <c r="H115" s="154">
        <v>22.15</v>
      </c>
      <c r="I115" s="155"/>
      <c r="L115" s="150"/>
      <c r="M115" s="156"/>
      <c r="T115" s="157"/>
      <c r="AT115" s="152" t="s">
        <v>159</v>
      </c>
      <c r="AU115" s="152" t="s">
        <v>87</v>
      </c>
      <c r="AV115" s="12" t="s">
        <v>87</v>
      </c>
      <c r="AW115" s="12" t="s">
        <v>39</v>
      </c>
      <c r="AX115" s="12" t="s">
        <v>78</v>
      </c>
      <c r="AY115" s="152" t="s">
        <v>147</v>
      </c>
    </row>
    <row r="116" spans="2:51" s="12" customFormat="1" ht="11.25">
      <c r="B116" s="150"/>
      <c r="D116" s="151" t="s">
        <v>159</v>
      </c>
      <c r="E116" s="152" t="s">
        <v>32</v>
      </c>
      <c r="F116" s="153" t="s">
        <v>178</v>
      </c>
      <c r="H116" s="154">
        <v>17.45</v>
      </c>
      <c r="I116" s="155"/>
      <c r="L116" s="150"/>
      <c r="M116" s="156"/>
      <c r="T116" s="157"/>
      <c r="AT116" s="152" t="s">
        <v>159</v>
      </c>
      <c r="AU116" s="152" t="s">
        <v>87</v>
      </c>
      <c r="AV116" s="12" t="s">
        <v>87</v>
      </c>
      <c r="AW116" s="12" t="s">
        <v>39</v>
      </c>
      <c r="AX116" s="12" t="s">
        <v>78</v>
      </c>
      <c r="AY116" s="152" t="s">
        <v>147</v>
      </c>
    </row>
    <row r="117" spans="2:51" s="12" customFormat="1" ht="11.25">
      <c r="B117" s="150"/>
      <c r="D117" s="151" t="s">
        <v>159</v>
      </c>
      <c r="E117" s="152" t="s">
        <v>32</v>
      </c>
      <c r="F117" s="153" t="s">
        <v>179</v>
      </c>
      <c r="H117" s="154">
        <v>24.99</v>
      </c>
      <c r="I117" s="155"/>
      <c r="L117" s="150"/>
      <c r="M117" s="156"/>
      <c r="T117" s="157"/>
      <c r="AT117" s="152" t="s">
        <v>159</v>
      </c>
      <c r="AU117" s="152" t="s">
        <v>87</v>
      </c>
      <c r="AV117" s="12" t="s">
        <v>87</v>
      </c>
      <c r="AW117" s="12" t="s">
        <v>39</v>
      </c>
      <c r="AX117" s="12" t="s">
        <v>78</v>
      </c>
      <c r="AY117" s="152" t="s">
        <v>147</v>
      </c>
    </row>
    <row r="118" spans="2:51" s="12" customFormat="1" ht="11.25">
      <c r="B118" s="150"/>
      <c r="D118" s="151" t="s">
        <v>159</v>
      </c>
      <c r="E118" s="152" t="s">
        <v>32</v>
      </c>
      <c r="F118" s="153" t="s">
        <v>180</v>
      </c>
      <c r="H118" s="154">
        <v>42.64</v>
      </c>
      <c r="I118" s="155"/>
      <c r="L118" s="150"/>
      <c r="M118" s="156"/>
      <c r="T118" s="157"/>
      <c r="AT118" s="152" t="s">
        <v>159</v>
      </c>
      <c r="AU118" s="152" t="s">
        <v>87</v>
      </c>
      <c r="AV118" s="12" t="s">
        <v>87</v>
      </c>
      <c r="AW118" s="12" t="s">
        <v>39</v>
      </c>
      <c r="AX118" s="12" t="s">
        <v>78</v>
      </c>
      <c r="AY118" s="152" t="s">
        <v>147</v>
      </c>
    </row>
    <row r="119" spans="2:51" s="12" customFormat="1" ht="11.25">
      <c r="B119" s="150"/>
      <c r="D119" s="151" t="s">
        <v>159</v>
      </c>
      <c r="E119" s="152" t="s">
        <v>32</v>
      </c>
      <c r="F119" s="153" t="s">
        <v>181</v>
      </c>
      <c r="H119" s="154">
        <v>48.68</v>
      </c>
      <c r="I119" s="155"/>
      <c r="L119" s="150"/>
      <c r="M119" s="156"/>
      <c r="T119" s="157"/>
      <c r="AT119" s="152" t="s">
        <v>159</v>
      </c>
      <c r="AU119" s="152" t="s">
        <v>87</v>
      </c>
      <c r="AV119" s="12" t="s">
        <v>87</v>
      </c>
      <c r="AW119" s="12" t="s">
        <v>39</v>
      </c>
      <c r="AX119" s="12" t="s">
        <v>78</v>
      </c>
      <c r="AY119" s="152" t="s">
        <v>147</v>
      </c>
    </row>
    <row r="120" spans="2:51" s="12" customFormat="1" ht="11.25">
      <c r="B120" s="150"/>
      <c r="D120" s="151" t="s">
        <v>159</v>
      </c>
      <c r="E120" s="152" t="s">
        <v>32</v>
      </c>
      <c r="F120" s="153" t="s">
        <v>182</v>
      </c>
      <c r="H120" s="154">
        <v>32.5</v>
      </c>
      <c r="I120" s="155"/>
      <c r="L120" s="150"/>
      <c r="M120" s="156"/>
      <c r="T120" s="157"/>
      <c r="AT120" s="152" t="s">
        <v>159</v>
      </c>
      <c r="AU120" s="152" t="s">
        <v>87</v>
      </c>
      <c r="AV120" s="12" t="s">
        <v>87</v>
      </c>
      <c r="AW120" s="12" t="s">
        <v>39</v>
      </c>
      <c r="AX120" s="12" t="s">
        <v>78</v>
      </c>
      <c r="AY120" s="152" t="s">
        <v>147</v>
      </c>
    </row>
    <row r="121" spans="2:51" s="12" customFormat="1" ht="11.25">
      <c r="B121" s="150"/>
      <c r="D121" s="151" t="s">
        <v>159</v>
      </c>
      <c r="E121" s="152" t="s">
        <v>32</v>
      </c>
      <c r="F121" s="153" t="s">
        <v>183</v>
      </c>
      <c r="H121" s="154">
        <v>8.0500000000000007</v>
      </c>
      <c r="I121" s="155"/>
      <c r="L121" s="150"/>
      <c r="M121" s="156"/>
      <c r="T121" s="157"/>
      <c r="AT121" s="152" t="s">
        <v>159</v>
      </c>
      <c r="AU121" s="152" t="s">
        <v>87</v>
      </c>
      <c r="AV121" s="12" t="s">
        <v>87</v>
      </c>
      <c r="AW121" s="12" t="s">
        <v>39</v>
      </c>
      <c r="AX121" s="12" t="s">
        <v>78</v>
      </c>
      <c r="AY121" s="152" t="s">
        <v>147</v>
      </c>
    </row>
    <row r="122" spans="2:51" s="12" customFormat="1" ht="11.25">
      <c r="B122" s="150"/>
      <c r="D122" s="151" t="s">
        <v>159</v>
      </c>
      <c r="E122" s="152" t="s">
        <v>32</v>
      </c>
      <c r="F122" s="153" t="s">
        <v>184</v>
      </c>
      <c r="H122" s="154">
        <v>3.46</v>
      </c>
      <c r="I122" s="155"/>
      <c r="L122" s="150"/>
      <c r="M122" s="156"/>
      <c r="T122" s="157"/>
      <c r="AT122" s="152" t="s">
        <v>159</v>
      </c>
      <c r="AU122" s="152" t="s">
        <v>87</v>
      </c>
      <c r="AV122" s="12" t="s">
        <v>87</v>
      </c>
      <c r="AW122" s="12" t="s">
        <v>39</v>
      </c>
      <c r="AX122" s="12" t="s">
        <v>78</v>
      </c>
      <c r="AY122" s="152" t="s">
        <v>147</v>
      </c>
    </row>
    <row r="123" spans="2:51" s="12" customFormat="1" ht="11.25">
      <c r="B123" s="150"/>
      <c r="D123" s="151" t="s">
        <v>159</v>
      </c>
      <c r="E123" s="152" t="s">
        <v>32</v>
      </c>
      <c r="F123" s="153" t="s">
        <v>185</v>
      </c>
      <c r="H123" s="154">
        <v>3.46</v>
      </c>
      <c r="I123" s="155"/>
      <c r="L123" s="150"/>
      <c r="M123" s="156"/>
      <c r="T123" s="157"/>
      <c r="AT123" s="152" t="s">
        <v>159</v>
      </c>
      <c r="AU123" s="152" t="s">
        <v>87</v>
      </c>
      <c r="AV123" s="12" t="s">
        <v>87</v>
      </c>
      <c r="AW123" s="12" t="s">
        <v>39</v>
      </c>
      <c r="AX123" s="12" t="s">
        <v>78</v>
      </c>
      <c r="AY123" s="152" t="s">
        <v>147</v>
      </c>
    </row>
    <row r="124" spans="2:51" s="12" customFormat="1" ht="11.25">
      <c r="B124" s="150"/>
      <c r="D124" s="151" t="s">
        <v>159</v>
      </c>
      <c r="E124" s="152" t="s">
        <v>32</v>
      </c>
      <c r="F124" s="153" t="s">
        <v>186</v>
      </c>
      <c r="H124" s="154">
        <v>44.95</v>
      </c>
      <c r="I124" s="155"/>
      <c r="L124" s="150"/>
      <c r="M124" s="156"/>
      <c r="T124" s="157"/>
      <c r="AT124" s="152" t="s">
        <v>159</v>
      </c>
      <c r="AU124" s="152" t="s">
        <v>87</v>
      </c>
      <c r="AV124" s="12" t="s">
        <v>87</v>
      </c>
      <c r="AW124" s="12" t="s">
        <v>39</v>
      </c>
      <c r="AX124" s="12" t="s">
        <v>78</v>
      </c>
      <c r="AY124" s="152" t="s">
        <v>147</v>
      </c>
    </row>
    <row r="125" spans="2:51" s="12" customFormat="1" ht="11.25">
      <c r="B125" s="150"/>
      <c r="D125" s="151" t="s">
        <v>159</v>
      </c>
      <c r="E125" s="152" t="s">
        <v>32</v>
      </c>
      <c r="F125" s="153" t="s">
        <v>187</v>
      </c>
      <c r="H125" s="154">
        <v>23.17</v>
      </c>
      <c r="I125" s="155"/>
      <c r="L125" s="150"/>
      <c r="M125" s="156"/>
      <c r="T125" s="157"/>
      <c r="AT125" s="152" t="s">
        <v>159</v>
      </c>
      <c r="AU125" s="152" t="s">
        <v>87</v>
      </c>
      <c r="AV125" s="12" t="s">
        <v>87</v>
      </c>
      <c r="AW125" s="12" t="s">
        <v>39</v>
      </c>
      <c r="AX125" s="12" t="s">
        <v>78</v>
      </c>
      <c r="AY125" s="152" t="s">
        <v>147</v>
      </c>
    </row>
    <row r="126" spans="2:51" s="12" customFormat="1" ht="11.25">
      <c r="B126" s="150"/>
      <c r="D126" s="151" t="s">
        <v>159</v>
      </c>
      <c r="E126" s="152" t="s">
        <v>32</v>
      </c>
      <c r="F126" s="153" t="s">
        <v>188</v>
      </c>
      <c r="H126" s="154">
        <v>21.47</v>
      </c>
      <c r="I126" s="155"/>
      <c r="L126" s="150"/>
      <c r="M126" s="156"/>
      <c r="T126" s="157"/>
      <c r="AT126" s="152" t="s">
        <v>159</v>
      </c>
      <c r="AU126" s="152" t="s">
        <v>87</v>
      </c>
      <c r="AV126" s="12" t="s">
        <v>87</v>
      </c>
      <c r="AW126" s="12" t="s">
        <v>39</v>
      </c>
      <c r="AX126" s="12" t="s">
        <v>78</v>
      </c>
      <c r="AY126" s="152" t="s">
        <v>147</v>
      </c>
    </row>
    <row r="127" spans="2:51" s="15" customFormat="1" ht="11.25">
      <c r="B127" s="172"/>
      <c r="D127" s="151" t="s">
        <v>159</v>
      </c>
      <c r="E127" s="173" t="s">
        <v>32</v>
      </c>
      <c r="F127" s="174" t="s">
        <v>189</v>
      </c>
      <c r="H127" s="175">
        <v>575.86999999999989</v>
      </c>
      <c r="I127" s="176"/>
      <c r="L127" s="172"/>
      <c r="M127" s="177"/>
      <c r="T127" s="178"/>
      <c r="AT127" s="173" t="s">
        <v>159</v>
      </c>
      <c r="AU127" s="173" t="s">
        <v>87</v>
      </c>
      <c r="AV127" s="15" t="s">
        <v>190</v>
      </c>
      <c r="AW127" s="15" t="s">
        <v>39</v>
      </c>
      <c r="AX127" s="15" t="s">
        <v>78</v>
      </c>
      <c r="AY127" s="173" t="s">
        <v>147</v>
      </c>
    </row>
    <row r="128" spans="2:51" s="14" customFormat="1" ht="11.25">
      <c r="B128" s="166"/>
      <c r="D128" s="151" t="s">
        <v>159</v>
      </c>
      <c r="E128" s="167" t="s">
        <v>32</v>
      </c>
      <c r="F128" s="168" t="s">
        <v>191</v>
      </c>
      <c r="H128" s="167" t="s">
        <v>32</v>
      </c>
      <c r="I128" s="169"/>
      <c r="L128" s="166"/>
      <c r="M128" s="170"/>
      <c r="T128" s="171"/>
      <c r="AT128" s="167" t="s">
        <v>159</v>
      </c>
      <c r="AU128" s="167" t="s">
        <v>87</v>
      </c>
      <c r="AV128" s="14" t="s">
        <v>85</v>
      </c>
      <c r="AW128" s="14" t="s">
        <v>39</v>
      </c>
      <c r="AX128" s="14" t="s">
        <v>78</v>
      </c>
      <c r="AY128" s="167" t="s">
        <v>147</v>
      </c>
    </row>
    <row r="129" spans="2:51" s="12" customFormat="1" ht="11.25">
      <c r="B129" s="150"/>
      <c r="D129" s="151" t="s">
        <v>159</v>
      </c>
      <c r="E129" s="152" t="s">
        <v>32</v>
      </c>
      <c r="F129" s="153" t="s">
        <v>192</v>
      </c>
      <c r="H129" s="154">
        <v>67.97</v>
      </c>
      <c r="I129" s="155"/>
      <c r="L129" s="150"/>
      <c r="M129" s="156"/>
      <c r="T129" s="157"/>
      <c r="AT129" s="152" t="s">
        <v>159</v>
      </c>
      <c r="AU129" s="152" t="s">
        <v>87</v>
      </c>
      <c r="AV129" s="12" t="s">
        <v>87</v>
      </c>
      <c r="AW129" s="12" t="s">
        <v>39</v>
      </c>
      <c r="AX129" s="12" t="s">
        <v>78</v>
      </c>
      <c r="AY129" s="152" t="s">
        <v>147</v>
      </c>
    </row>
    <row r="130" spans="2:51" s="12" customFormat="1" ht="11.25">
      <c r="B130" s="150"/>
      <c r="D130" s="151" t="s">
        <v>159</v>
      </c>
      <c r="E130" s="152" t="s">
        <v>32</v>
      </c>
      <c r="F130" s="153" t="s">
        <v>193</v>
      </c>
      <c r="H130" s="154">
        <v>73.08</v>
      </c>
      <c r="I130" s="155"/>
      <c r="L130" s="150"/>
      <c r="M130" s="156"/>
      <c r="T130" s="157"/>
      <c r="AT130" s="152" t="s">
        <v>159</v>
      </c>
      <c r="AU130" s="152" t="s">
        <v>87</v>
      </c>
      <c r="AV130" s="12" t="s">
        <v>87</v>
      </c>
      <c r="AW130" s="12" t="s">
        <v>39</v>
      </c>
      <c r="AX130" s="12" t="s">
        <v>78</v>
      </c>
      <c r="AY130" s="152" t="s">
        <v>147</v>
      </c>
    </row>
    <row r="131" spans="2:51" s="12" customFormat="1" ht="11.25">
      <c r="B131" s="150"/>
      <c r="D131" s="151" t="s">
        <v>159</v>
      </c>
      <c r="E131" s="152" t="s">
        <v>32</v>
      </c>
      <c r="F131" s="153" t="s">
        <v>194</v>
      </c>
      <c r="H131" s="154">
        <v>58.78</v>
      </c>
      <c r="I131" s="155"/>
      <c r="L131" s="150"/>
      <c r="M131" s="156"/>
      <c r="T131" s="157"/>
      <c r="AT131" s="152" t="s">
        <v>159</v>
      </c>
      <c r="AU131" s="152" t="s">
        <v>87</v>
      </c>
      <c r="AV131" s="12" t="s">
        <v>87</v>
      </c>
      <c r="AW131" s="12" t="s">
        <v>39</v>
      </c>
      <c r="AX131" s="12" t="s">
        <v>78</v>
      </c>
      <c r="AY131" s="152" t="s">
        <v>147</v>
      </c>
    </row>
    <row r="132" spans="2:51" s="12" customFormat="1" ht="11.25">
      <c r="B132" s="150"/>
      <c r="D132" s="151" t="s">
        <v>159</v>
      </c>
      <c r="E132" s="152" t="s">
        <v>32</v>
      </c>
      <c r="F132" s="153" t="s">
        <v>195</v>
      </c>
      <c r="H132" s="154">
        <v>5</v>
      </c>
      <c r="I132" s="155"/>
      <c r="L132" s="150"/>
      <c r="M132" s="156"/>
      <c r="T132" s="157"/>
      <c r="AT132" s="152" t="s">
        <v>159</v>
      </c>
      <c r="AU132" s="152" t="s">
        <v>87</v>
      </c>
      <c r="AV132" s="12" t="s">
        <v>87</v>
      </c>
      <c r="AW132" s="12" t="s">
        <v>39</v>
      </c>
      <c r="AX132" s="12" t="s">
        <v>78</v>
      </c>
      <c r="AY132" s="152" t="s">
        <v>147</v>
      </c>
    </row>
    <row r="133" spans="2:51" s="12" customFormat="1" ht="11.25">
      <c r="B133" s="150"/>
      <c r="D133" s="151" t="s">
        <v>159</v>
      </c>
      <c r="E133" s="152" t="s">
        <v>32</v>
      </c>
      <c r="F133" s="153" t="s">
        <v>196</v>
      </c>
      <c r="H133" s="154">
        <v>73.040000000000006</v>
      </c>
      <c r="I133" s="155"/>
      <c r="L133" s="150"/>
      <c r="M133" s="156"/>
      <c r="T133" s="157"/>
      <c r="AT133" s="152" t="s">
        <v>159</v>
      </c>
      <c r="AU133" s="152" t="s">
        <v>87</v>
      </c>
      <c r="AV133" s="12" t="s">
        <v>87</v>
      </c>
      <c r="AW133" s="12" t="s">
        <v>39</v>
      </c>
      <c r="AX133" s="12" t="s">
        <v>78</v>
      </c>
      <c r="AY133" s="152" t="s">
        <v>147</v>
      </c>
    </row>
    <row r="134" spans="2:51" s="12" customFormat="1" ht="11.25">
      <c r="B134" s="150"/>
      <c r="D134" s="151" t="s">
        <v>159</v>
      </c>
      <c r="E134" s="152" t="s">
        <v>32</v>
      </c>
      <c r="F134" s="153" t="s">
        <v>197</v>
      </c>
      <c r="H134" s="154">
        <v>33.299999999999997</v>
      </c>
      <c r="I134" s="155"/>
      <c r="L134" s="150"/>
      <c r="M134" s="156"/>
      <c r="T134" s="157"/>
      <c r="AT134" s="152" t="s">
        <v>159</v>
      </c>
      <c r="AU134" s="152" t="s">
        <v>87</v>
      </c>
      <c r="AV134" s="12" t="s">
        <v>87</v>
      </c>
      <c r="AW134" s="12" t="s">
        <v>39</v>
      </c>
      <c r="AX134" s="12" t="s">
        <v>78</v>
      </c>
      <c r="AY134" s="152" t="s">
        <v>147</v>
      </c>
    </row>
    <row r="135" spans="2:51" s="12" customFormat="1" ht="11.25">
      <c r="B135" s="150"/>
      <c r="D135" s="151" t="s">
        <v>159</v>
      </c>
      <c r="E135" s="152" t="s">
        <v>32</v>
      </c>
      <c r="F135" s="153" t="s">
        <v>198</v>
      </c>
      <c r="H135" s="154">
        <v>37.79</v>
      </c>
      <c r="I135" s="155"/>
      <c r="L135" s="150"/>
      <c r="M135" s="156"/>
      <c r="T135" s="157"/>
      <c r="AT135" s="152" t="s">
        <v>159</v>
      </c>
      <c r="AU135" s="152" t="s">
        <v>87</v>
      </c>
      <c r="AV135" s="12" t="s">
        <v>87</v>
      </c>
      <c r="AW135" s="12" t="s">
        <v>39</v>
      </c>
      <c r="AX135" s="12" t="s">
        <v>78</v>
      </c>
      <c r="AY135" s="152" t="s">
        <v>147</v>
      </c>
    </row>
    <row r="136" spans="2:51" s="12" customFormat="1" ht="11.25">
      <c r="B136" s="150"/>
      <c r="D136" s="151" t="s">
        <v>159</v>
      </c>
      <c r="E136" s="152" t="s">
        <v>32</v>
      </c>
      <c r="F136" s="153" t="s">
        <v>199</v>
      </c>
      <c r="H136" s="154">
        <v>68.319999999999993</v>
      </c>
      <c r="I136" s="155"/>
      <c r="L136" s="150"/>
      <c r="M136" s="156"/>
      <c r="T136" s="157"/>
      <c r="AT136" s="152" t="s">
        <v>159</v>
      </c>
      <c r="AU136" s="152" t="s">
        <v>87</v>
      </c>
      <c r="AV136" s="12" t="s">
        <v>87</v>
      </c>
      <c r="AW136" s="12" t="s">
        <v>39</v>
      </c>
      <c r="AX136" s="12" t="s">
        <v>78</v>
      </c>
      <c r="AY136" s="152" t="s">
        <v>147</v>
      </c>
    </row>
    <row r="137" spans="2:51" s="12" customFormat="1" ht="11.25">
      <c r="B137" s="150"/>
      <c r="D137" s="151" t="s">
        <v>159</v>
      </c>
      <c r="E137" s="152" t="s">
        <v>32</v>
      </c>
      <c r="F137" s="153" t="s">
        <v>200</v>
      </c>
      <c r="H137" s="154">
        <v>20.96</v>
      </c>
      <c r="I137" s="155"/>
      <c r="L137" s="150"/>
      <c r="M137" s="156"/>
      <c r="T137" s="157"/>
      <c r="AT137" s="152" t="s">
        <v>159</v>
      </c>
      <c r="AU137" s="152" t="s">
        <v>87</v>
      </c>
      <c r="AV137" s="12" t="s">
        <v>87</v>
      </c>
      <c r="AW137" s="12" t="s">
        <v>39</v>
      </c>
      <c r="AX137" s="12" t="s">
        <v>78</v>
      </c>
      <c r="AY137" s="152" t="s">
        <v>147</v>
      </c>
    </row>
    <row r="138" spans="2:51" s="12" customFormat="1" ht="11.25">
      <c r="B138" s="150"/>
      <c r="D138" s="151" t="s">
        <v>159</v>
      </c>
      <c r="E138" s="152" t="s">
        <v>32</v>
      </c>
      <c r="F138" s="153" t="s">
        <v>201</v>
      </c>
      <c r="H138" s="154">
        <v>61.32</v>
      </c>
      <c r="I138" s="155"/>
      <c r="L138" s="150"/>
      <c r="M138" s="156"/>
      <c r="T138" s="157"/>
      <c r="AT138" s="152" t="s">
        <v>159</v>
      </c>
      <c r="AU138" s="152" t="s">
        <v>87</v>
      </c>
      <c r="AV138" s="12" t="s">
        <v>87</v>
      </c>
      <c r="AW138" s="12" t="s">
        <v>39</v>
      </c>
      <c r="AX138" s="12" t="s">
        <v>78</v>
      </c>
      <c r="AY138" s="152" t="s">
        <v>147</v>
      </c>
    </row>
    <row r="139" spans="2:51" s="12" customFormat="1" ht="11.25">
      <c r="B139" s="150"/>
      <c r="D139" s="151" t="s">
        <v>159</v>
      </c>
      <c r="E139" s="152" t="s">
        <v>32</v>
      </c>
      <c r="F139" s="153" t="s">
        <v>202</v>
      </c>
      <c r="H139" s="154">
        <v>15.82</v>
      </c>
      <c r="I139" s="155"/>
      <c r="L139" s="150"/>
      <c r="M139" s="156"/>
      <c r="T139" s="157"/>
      <c r="AT139" s="152" t="s">
        <v>159</v>
      </c>
      <c r="AU139" s="152" t="s">
        <v>87</v>
      </c>
      <c r="AV139" s="12" t="s">
        <v>87</v>
      </c>
      <c r="AW139" s="12" t="s">
        <v>39</v>
      </c>
      <c r="AX139" s="12" t="s">
        <v>78</v>
      </c>
      <c r="AY139" s="152" t="s">
        <v>147</v>
      </c>
    </row>
    <row r="140" spans="2:51" s="12" customFormat="1" ht="11.25">
      <c r="B140" s="150"/>
      <c r="D140" s="151" t="s">
        <v>159</v>
      </c>
      <c r="E140" s="152" t="s">
        <v>32</v>
      </c>
      <c r="F140" s="153" t="s">
        <v>203</v>
      </c>
      <c r="H140" s="154">
        <v>93.83</v>
      </c>
      <c r="I140" s="155"/>
      <c r="L140" s="150"/>
      <c r="M140" s="156"/>
      <c r="T140" s="157"/>
      <c r="AT140" s="152" t="s">
        <v>159</v>
      </c>
      <c r="AU140" s="152" t="s">
        <v>87</v>
      </c>
      <c r="AV140" s="12" t="s">
        <v>87</v>
      </c>
      <c r="AW140" s="12" t="s">
        <v>39</v>
      </c>
      <c r="AX140" s="12" t="s">
        <v>78</v>
      </c>
      <c r="AY140" s="152" t="s">
        <v>147</v>
      </c>
    </row>
    <row r="141" spans="2:51" s="12" customFormat="1" ht="11.25">
      <c r="B141" s="150"/>
      <c r="D141" s="151" t="s">
        <v>159</v>
      </c>
      <c r="E141" s="152" t="s">
        <v>32</v>
      </c>
      <c r="F141" s="153" t="s">
        <v>204</v>
      </c>
      <c r="H141" s="154">
        <v>76.209999999999994</v>
      </c>
      <c r="I141" s="155"/>
      <c r="L141" s="150"/>
      <c r="M141" s="156"/>
      <c r="T141" s="157"/>
      <c r="AT141" s="152" t="s">
        <v>159</v>
      </c>
      <c r="AU141" s="152" t="s">
        <v>87</v>
      </c>
      <c r="AV141" s="12" t="s">
        <v>87</v>
      </c>
      <c r="AW141" s="12" t="s">
        <v>39</v>
      </c>
      <c r="AX141" s="12" t="s">
        <v>78</v>
      </c>
      <c r="AY141" s="152" t="s">
        <v>147</v>
      </c>
    </row>
    <row r="142" spans="2:51" s="12" customFormat="1" ht="11.25">
      <c r="B142" s="150"/>
      <c r="D142" s="151" t="s">
        <v>159</v>
      </c>
      <c r="E142" s="152" t="s">
        <v>32</v>
      </c>
      <c r="F142" s="153" t="s">
        <v>205</v>
      </c>
      <c r="H142" s="154">
        <v>28.99</v>
      </c>
      <c r="I142" s="155"/>
      <c r="L142" s="150"/>
      <c r="M142" s="156"/>
      <c r="T142" s="157"/>
      <c r="AT142" s="152" t="s">
        <v>159</v>
      </c>
      <c r="AU142" s="152" t="s">
        <v>87</v>
      </c>
      <c r="AV142" s="12" t="s">
        <v>87</v>
      </c>
      <c r="AW142" s="12" t="s">
        <v>39</v>
      </c>
      <c r="AX142" s="12" t="s">
        <v>78</v>
      </c>
      <c r="AY142" s="152" t="s">
        <v>147</v>
      </c>
    </row>
    <row r="143" spans="2:51" s="12" customFormat="1" ht="11.25">
      <c r="B143" s="150"/>
      <c r="D143" s="151" t="s">
        <v>159</v>
      </c>
      <c r="E143" s="152" t="s">
        <v>32</v>
      </c>
      <c r="F143" s="153" t="s">
        <v>206</v>
      </c>
      <c r="H143" s="154">
        <v>22.65</v>
      </c>
      <c r="I143" s="155"/>
      <c r="L143" s="150"/>
      <c r="M143" s="156"/>
      <c r="T143" s="157"/>
      <c r="AT143" s="152" t="s">
        <v>159</v>
      </c>
      <c r="AU143" s="152" t="s">
        <v>87</v>
      </c>
      <c r="AV143" s="12" t="s">
        <v>87</v>
      </c>
      <c r="AW143" s="12" t="s">
        <v>39</v>
      </c>
      <c r="AX143" s="12" t="s">
        <v>78</v>
      </c>
      <c r="AY143" s="152" t="s">
        <v>147</v>
      </c>
    </row>
    <row r="144" spans="2:51" s="15" customFormat="1" ht="11.25">
      <c r="B144" s="172"/>
      <c r="D144" s="151" t="s">
        <v>159</v>
      </c>
      <c r="E144" s="173" t="s">
        <v>32</v>
      </c>
      <c r="F144" s="174" t="s">
        <v>189</v>
      </c>
      <c r="H144" s="175">
        <v>737.06000000000006</v>
      </c>
      <c r="I144" s="176"/>
      <c r="L144" s="172"/>
      <c r="M144" s="177"/>
      <c r="T144" s="178"/>
      <c r="AT144" s="173" t="s">
        <v>159</v>
      </c>
      <c r="AU144" s="173" t="s">
        <v>87</v>
      </c>
      <c r="AV144" s="15" t="s">
        <v>190</v>
      </c>
      <c r="AW144" s="15" t="s">
        <v>39</v>
      </c>
      <c r="AX144" s="15" t="s">
        <v>78</v>
      </c>
      <c r="AY144" s="173" t="s">
        <v>147</v>
      </c>
    </row>
    <row r="145" spans="2:65" s="13" customFormat="1" ht="11.25">
      <c r="B145" s="158"/>
      <c r="D145" s="151" t="s">
        <v>159</v>
      </c>
      <c r="E145" s="159" t="s">
        <v>32</v>
      </c>
      <c r="F145" s="160" t="s">
        <v>162</v>
      </c>
      <c r="H145" s="161">
        <v>1312.9299999999998</v>
      </c>
      <c r="I145" s="162"/>
      <c r="L145" s="158"/>
      <c r="M145" s="163"/>
      <c r="T145" s="164"/>
      <c r="AT145" s="159" t="s">
        <v>159</v>
      </c>
      <c r="AU145" s="159" t="s">
        <v>87</v>
      </c>
      <c r="AV145" s="13" t="s">
        <v>155</v>
      </c>
      <c r="AW145" s="13" t="s">
        <v>39</v>
      </c>
      <c r="AX145" s="13" t="s">
        <v>85</v>
      </c>
      <c r="AY145" s="159" t="s">
        <v>147</v>
      </c>
    </row>
    <row r="146" spans="2:65" s="12" customFormat="1" ht="11.25">
      <c r="B146" s="150"/>
      <c r="D146" s="151" t="s">
        <v>159</v>
      </c>
      <c r="F146" s="153" t="s">
        <v>207</v>
      </c>
      <c r="H146" s="154">
        <v>262.58600000000001</v>
      </c>
      <c r="I146" s="155"/>
      <c r="L146" s="150"/>
      <c r="M146" s="156"/>
      <c r="T146" s="157"/>
      <c r="AT146" s="152" t="s">
        <v>159</v>
      </c>
      <c r="AU146" s="152" t="s">
        <v>87</v>
      </c>
      <c r="AV146" s="12" t="s">
        <v>87</v>
      </c>
      <c r="AW146" s="12" t="s">
        <v>4</v>
      </c>
      <c r="AX146" s="12" t="s">
        <v>85</v>
      </c>
      <c r="AY146" s="152" t="s">
        <v>147</v>
      </c>
    </row>
    <row r="147" spans="2:65" s="1" customFormat="1" ht="37.9" customHeight="1">
      <c r="B147" s="34"/>
      <c r="C147" s="133" t="s">
        <v>190</v>
      </c>
      <c r="D147" s="133" t="s">
        <v>150</v>
      </c>
      <c r="E147" s="134" t="s">
        <v>208</v>
      </c>
      <c r="F147" s="135" t="s">
        <v>209</v>
      </c>
      <c r="G147" s="136" t="s">
        <v>165</v>
      </c>
      <c r="H147" s="137">
        <v>1312.93</v>
      </c>
      <c r="I147" s="138"/>
      <c r="J147" s="139">
        <f>ROUND(I147*H147,2)</f>
        <v>0</v>
      </c>
      <c r="K147" s="135" t="s">
        <v>154</v>
      </c>
      <c r="L147" s="34"/>
      <c r="M147" s="140" t="s">
        <v>32</v>
      </c>
      <c r="N147" s="141" t="s">
        <v>49</v>
      </c>
      <c r="P147" s="142">
        <f>O147*H147</f>
        <v>0</v>
      </c>
      <c r="Q147" s="142">
        <v>5.5000000000000003E-4</v>
      </c>
      <c r="R147" s="142">
        <f>Q147*H147</f>
        <v>0.72211150000000013</v>
      </c>
      <c r="S147" s="142">
        <v>5.9999999999999995E-4</v>
      </c>
      <c r="T147" s="143">
        <f>S147*H147</f>
        <v>0.78775799999999996</v>
      </c>
      <c r="AR147" s="144" t="s">
        <v>155</v>
      </c>
      <c r="AT147" s="144" t="s">
        <v>150</v>
      </c>
      <c r="AU147" s="144" t="s">
        <v>87</v>
      </c>
      <c r="AY147" s="18" t="s">
        <v>147</v>
      </c>
      <c r="BE147" s="145">
        <f>IF(N147="základní",J147,0)</f>
        <v>0</v>
      </c>
      <c r="BF147" s="145">
        <f>IF(N147="snížená",J147,0)</f>
        <v>0</v>
      </c>
      <c r="BG147" s="145">
        <f>IF(N147="zákl. přenesená",J147,0)</f>
        <v>0</v>
      </c>
      <c r="BH147" s="145">
        <f>IF(N147="sníž. přenesená",J147,0)</f>
        <v>0</v>
      </c>
      <c r="BI147" s="145">
        <f>IF(N147="nulová",J147,0)</f>
        <v>0</v>
      </c>
      <c r="BJ147" s="18" t="s">
        <v>85</v>
      </c>
      <c r="BK147" s="145">
        <f>ROUND(I147*H147,2)</f>
        <v>0</v>
      </c>
      <c r="BL147" s="18" t="s">
        <v>155</v>
      </c>
      <c r="BM147" s="144" t="s">
        <v>210</v>
      </c>
    </row>
    <row r="148" spans="2:65" s="1" customFormat="1" ht="11.25">
      <c r="B148" s="34"/>
      <c r="D148" s="146" t="s">
        <v>157</v>
      </c>
      <c r="F148" s="147" t="s">
        <v>211</v>
      </c>
      <c r="I148" s="148"/>
      <c r="L148" s="34"/>
      <c r="M148" s="149"/>
      <c r="T148" s="55"/>
      <c r="AT148" s="18" t="s">
        <v>157</v>
      </c>
      <c r="AU148" s="18" t="s">
        <v>87</v>
      </c>
    </row>
    <row r="149" spans="2:65" s="14" customFormat="1" ht="11.25">
      <c r="B149" s="166"/>
      <c r="D149" s="151" t="s">
        <v>159</v>
      </c>
      <c r="E149" s="167" t="s">
        <v>32</v>
      </c>
      <c r="F149" s="168" t="s">
        <v>170</v>
      </c>
      <c r="H149" s="167" t="s">
        <v>32</v>
      </c>
      <c r="I149" s="169"/>
      <c r="L149" s="166"/>
      <c r="M149" s="170"/>
      <c r="T149" s="171"/>
      <c r="AT149" s="167" t="s">
        <v>159</v>
      </c>
      <c r="AU149" s="167" t="s">
        <v>87</v>
      </c>
      <c r="AV149" s="14" t="s">
        <v>85</v>
      </c>
      <c r="AW149" s="14" t="s">
        <v>39</v>
      </c>
      <c r="AX149" s="14" t="s">
        <v>78</v>
      </c>
      <c r="AY149" s="167" t="s">
        <v>147</v>
      </c>
    </row>
    <row r="150" spans="2:65" s="12" customFormat="1" ht="11.25">
      <c r="B150" s="150"/>
      <c r="D150" s="151" t="s">
        <v>159</v>
      </c>
      <c r="E150" s="152" t="s">
        <v>32</v>
      </c>
      <c r="F150" s="153" t="s">
        <v>171</v>
      </c>
      <c r="H150" s="154">
        <v>52.72</v>
      </c>
      <c r="I150" s="155"/>
      <c r="L150" s="150"/>
      <c r="M150" s="156"/>
      <c r="T150" s="157"/>
      <c r="AT150" s="152" t="s">
        <v>159</v>
      </c>
      <c r="AU150" s="152" t="s">
        <v>87</v>
      </c>
      <c r="AV150" s="12" t="s">
        <v>87</v>
      </c>
      <c r="AW150" s="12" t="s">
        <v>39</v>
      </c>
      <c r="AX150" s="12" t="s">
        <v>78</v>
      </c>
      <c r="AY150" s="152" t="s">
        <v>147</v>
      </c>
    </row>
    <row r="151" spans="2:65" s="12" customFormat="1" ht="11.25">
      <c r="B151" s="150"/>
      <c r="D151" s="151" t="s">
        <v>159</v>
      </c>
      <c r="E151" s="152" t="s">
        <v>32</v>
      </c>
      <c r="F151" s="153" t="s">
        <v>172</v>
      </c>
      <c r="H151" s="154">
        <v>5.65</v>
      </c>
      <c r="I151" s="155"/>
      <c r="L151" s="150"/>
      <c r="M151" s="156"/>
      <c r="T151" s="157"/>
      <c r="AT151" s="152" t="s">
        <v>159</v>
      </c>
      <c r="AU151" s="152" t="s">
        <v>87</v>
      </c>
      <c r="AV151" s="12" t="s">
        <v>87</v>
      </c>
      <c r="AW151" s="12" t="s">
        <v>39</v>
      </c>
      <c r="AX151" s="12" t="s">
        <v>78</v>
      </c>
      <c r="AY151" s="152" t="s">
        <v>147</v>
      </c>
    </row>
    <row r="152" spans="2:65" s="12" customFormat="1" ht="11.25">
      <c r="B152" s="150"/>
      <c r="D152" s="151" t="s">
        <v>159</v>
      </c>
      <c r="E152" s="152" t="s">
        <v>32</v>
      </c>
      <c r="F152" s="153" t="s">
        <v>173</v>
      </c>
      <c r="H152" s="154">
        <v>83.39</v>
      </c>
      <c r="I152" s="155"/>
      <c r="L152" s="150"/>
      <c r="M152" s="156"/>
      <c r="T152" s="157"/>
      <c r="AT152" s="152" t="s">
        <v>159</v>
      </c>
      <c r="AU152" s="152" t="s">
        <v>87</v>
      </c>
      <c r="AV152" s="12" t="s">
        <v>87</v>
      </c>
      <c r="AW152" s="12" t="s">
        <v>39</v>
      </c>
      <c r="AX152" s="12" t="s">
        <v>78</v>
      </c>
      <c r="AY152" s="152" t="s">
        <v>147</v>
      </c>
    </row>
    <row r="153" spans="2:65" s="12" customFormat="1" ht="11.25">
      <c r="B153" s="150"/>
      <c r="D153" s="151" t="s">
        <v>159</v>
      </c>
      <c r="E153" s="152" t="s">
        <v>32</v>
      </c>
      <c r="F153" s="153" t="s">
        <v>174</v>
      </c>
      <c r="H153" s="154">
        <v>3.91</v>
      </c>
      <c r="I153" s="155"/>
      <c r="L153" s="150"/>
      <c r="M153" s="156"/>
      <c r="T153" s="157"/>
      <c r="AT153" s="152" t="s">
        <v>159</v>
      </c>
      <c r="AU153" s="152" t="s">
        <v>87</v>
      </c>
      <c r="AV153" s="12" t="s">
        <v>87</v>
      </c>
      <c r="AW153" s="12" t="s">
        <v>39</v>
      </c>
      <c r="AX153" s="12" t="s">
        <v>78</v>
      </c>
      <c r="AY153" s="152" t="s">
        <v>147</v>
      </c>
    </row>
    <row r="154" spans="2:65" s="12" customFormat="1" ht="11.25">
      <c r="B154" s="150"/>
      <c r="D154" s="151" t="s">
        <v>159</v>
      </c>
      <c r="E154" s="152" t="s">
        <v>32</v>
      </c>
      <c r="F154" s="153" t="s">
        <v>175</v>
      </c>
      <c r="H154" s="154">
        <v>4.68</v>
      </c>
      <c r="I154" s="155"/>
      <c r="L154" s="150"/>
      <c r="M154" s="156"/>
      <c r="T154" s="157"/>
      <c r="AT154" s="152" t="s">
        <v>159</v>
      </c>
      <c r="AU154" s="152" t="s">
        <v>87</v>
      </c>
      <c r="AV154" s="12" t="s">
        <v>87</v>
      </c>
      <c r="AW154" s="12" t="s">
        <v>39</v>
      </c>
      <c r="AX154" s="12" t="s">
        <v>78</v>
      </c>
      <c r="AY154" s="152" t="s">
        <v>147</v>
      </c>
    </row>
    <row r="155" spans="2:65" s="12" customFormat="1" ht="11.25">
      <c r="B155" s="150"/>
      <c r="D155" s="151" t="s">
        <v>159</v>
      </c>
      <c r="E155" s="152" t="s">
        <v>32</v>
      </c>
      <c r="F155" s="153" t="s">
        <v>176</v>
      </c>
      <c r="H155" s="154">
        <v>132.55000000000001</v>
      </c>
      <c r="I155" s="155"/>
      <c r="L155" s="150"/>
      <c r="M155" s="156"/>
      <c r="T155" s="157"/>
      <c r="AT155" s="152" t="s">
        <v>159</v>
      </c>
      <c r="AU155" s="152" t="s">
        <v>87</v>
      </c>
      <c r="AV155" s="12" t="s">
        <v>87</v>
      </c>
      <c r="AW155" s="12" t="s">
        <v>39</v>
      </c>
      <c r="AX155" s="12" t="s">
        <v>78</v>
      </c>
      <c r="AY155" s="152" t="s">
        <v>147</v>
      </c>
    </row>
    <row r="156" spans="2:65" s="12" customFormat="1" ht="11.25">
      <c r="B156" s="150"/>
      <c r="D156" s="151" t="s">
        <v>159</v>
      </c>
      <c r="E156" s="152" t="s">
        <v>32</v>
      </c>
      <c r="F156" s="153" t="s">
        <v>177</v>
      </c>
      <c r="H156" s="154">
        <v>22.15</v>
      </c>
      <c r="I156" s="155"/>
      <c r="L156" s="150"/>
      <c r="M156" s="156"/>
      <c r="T156" s="157"/>
      <c r="AT156" s="152" t="s">
        <v>159</v>
      </c>
      <c r="AU156" s="152" t="s">
        <v>87</v>
      </c>
      <c r="AV156" s="12" t="s">
        <v>87</v>
      </c>
      <c r="AW156" s="12" t="s">
        <v>39</v>
      </c>
      <c r="AX156" s="12" t="s">
        <v>78</v>
      </c>
      <c r="AY156" s="152" t="s">
        <v>147</v>
      </c>
    </row>
    <row r="157" spans="2:65" s="12" customFormat="1" ht="11.25">
      <c r="B157" s="150"/>
      <c r="D157" s="151" t="s">
        <v>159</v>
      </c>
      <c r="E157" s="152" t="s">
        <v>32</v>
      </c>
      <c r="F157" s="153" t="s">
        <v>178</v>
      </c>
      <c r="H157" s="154">
        <v>17.45</v>
      </c>
      <c r="I157" s="155"/>
      <c r="L157" s="150"/>
      <c r="M157" s="156"/>
      <c r="T157" s="157"/>
      <c r="AT157" s="152" t="s">
        <v>159</v>
      </c>
      <c r="AU157" s="152" t="s">
        <v>87</v>
      </c>
      <c r="AV157" s="12" t="s">
        <v>87</v>
      </c>
      <c r="AW157" s="12" t="s">
        <v>39</v>
      </c>
      <c r="AX157" s="12" t="s">
        <v>78</v>
      </c>
      <c r="AY157" s="152" t="s">
        <v>147</v>
      </c>
    </row>
    <row r="158" spans="2:65" s="12" customFormat="1" ht="11.25">
      <c r="B158" s="150"/>
      <c r="D158" s="151" t="s">
        <v>159</v>
      </c>
      <c r="E158" s="152" t="s">
        <v>32</v>
      </c>
      <c r="F158" s="153" t="s">
        <v>179</v>
      </c>
      <c r="H158" s="154">
        <v>24.99</v>
      </c>
      <c r="I158" s="155"/>
      <c r="L158" s="150"/>
      <c r="M158" s="156"/>
      <c r="T158" s="157"/>
      <c r="AT158" s="152" t="s">
        <v>159</v>
      </c>
      <c r="AU158" s="152" t="s">
        <v>87</v>
      </c>
      <c r="AV158" s="12" t="s">
        <v>87</v>
      </c>
      <c r="AW158" s="12" t="s">
        <v>39</v>
      </c>
      <c r="AX158" s="12" t="s">
        <v>78</v>
      </c>
      <c r="AY158" s="152" t="s">
        <v>147</v>
      </c>
    </row>
    <row r="159" spans="2:65" s="12" customFormat="1" ht="11.25">
      <c r="B159" s="150"/>
      <c r="D159" s="151" t="s">
        <v>159</v>
      </c>
      <c r="E159" s="152" t="s">
        <v>32</v>
      </c>
      <c r="F159" s="153" t="s">
        <v>180</v>
      </c>
      <c r="H159" s="154">
        <v>42.64</v>
      </c>
      <c r="I159" s="155"/>
      <c r="L159" s="150"/>
      <c r="M159" s="156"/>
      <c r="T159" s="157"/>
      <c r="AT159" s="152" t="s">
        <v>159</v>
      </c>
      <c r="AU159" s="152" t="s">
        <v>87</v>
      </c>
      <c r="AV159" s="12" t="s">
        <v>87</v>
      </c>
      <c r="AW159" s="12" t="s">
        <v>39</v>
      </c>
      <c r="AX159" s="12" t="s">
        <v>78</v>
      </c>
      <c r="AY159" s="152" t="s">
        <v>147</v>
      </c>
    </row>
    <row r="160" spans="2:65" s="12" customFormat="1" ht="11.25">
      <c r="B160" s="150"/>
      <c r="D160" s="151" t="s">
        <v>159</v>
      </c>
      <c r="E160" s="152" t="s">
        <v>32</v>
      </c>
      <c r="F160" s="153" t="s">
        <v>181</v>
      </c>
      <c r="H160" s="154">
        <v>48.68</v>
      </c>
      <c r="I160" s="155"/>
      <c r="L160" s="150"/>
      <c r="M160" s="156"/>
      <c r="T160" s="157"/>
      <c r="AT160" s="152" t="s">
        <v>159</v>
      </c>
      <c r="AU160" s="152" t="s">
        <v>87</v>
      </c>
      <c r="AV160" s="12" t="s">
        <v>87</v>
      </c>
      <c r="AW160" s="12" t="s">
        <v>39</v>
      </c>
      <c r="AX160" s="12" t="s">
        <v>78</v>
      </c>
      <c r="AY160" s="152" t="s">
        <v>147</v>
      </c>
    </row>
    <row r="161" spans="2:51" s="12" customFormat="1" ht="11.25">
      <c r="B161" s="150"/>
      <c r="D161" s="151" t="s">
        <v>159</v>
      </c>
      <c r="E161" s="152" t="s">
        <v>32</v>
      </c>
      <c r="F161" s="153" t="s">
        <v>182</v>
      </c>
      <c r="H161" s="154">
        <v>32.5</v>
      </c>
      <c r="I161" s="155"/>
      <c r="L161" s="150"/>
      <c r="M161" s="156"/>
      <c r="T161" s="157"/>
      <c r="AT161" s="152" t="s">
        <v>159</v>
      </c>
      <c r="AU161" s="152" t="s">
        <v>87</v>
      </c>
      <c r="AV161" s="12" t="s">
        <v>87</v>
      </c>
      <c r="AW161" s="12" t="s">
        <v>39</v>
      </c>
      <c r="AX161" s="12" t="s">
        <v>78</v>
      </c>
      <c r="AY161" s="152" t="s">
        <v>147</v>
      </c>
    </row>
    <row r="162" spans="2:51" s="12" customFormat="1" ht="11.25">
      <c r="B162" s="150"/>
      <c r="D162" s="151" t="s">
        <v>159</v>
      </c>
      <c r="E162" s="152" t="s">
        <v>32</v>
      </c>
      <c r="F162" s="153" t="s">
        <v>183</v>
      </c>
      <c r="H162" s="154">
        <v>8.0500000000000007</v>
      </c>
      <c r="I162" s="155"/>
      <c r="L162" s="150"/>
      <c r="M162" s="156"/>
      <c r="T162" s="157"/>
      <c r="AT162" s="152" t="s">
        <v>159</v>
      </c>
      <c r="AU162" s="152" t="s">
        <v>87</v>
      </c>
      <c r="AV162" s="12" t="s">
        <v>87</v>
      </c>
      <c r="AW162" s="12" t="s">
        <v>39</v>
      </c>
      <c r="AX162" s="12" t="s">
        <v>78</v>
      </c>
      <c r="AY162" s="152" t="s">
        <v>147</v>
      </c>
    </row>
    <row r="163" spans="2:51" s="12" customFormat="1" ht="11.25">
      <c r="B163" s="150"/>
      <c r="D163" s="151" t="s">
        <v>159</v>
      </c>
      <c r="E163" s="152" t="s">
        <v>32</v>
      </c>
      <c r="F163" s="153" t="s">
        <v>184</v>
      </c>
      <c r="H163" s="154">
        <v>3.46</v>
      </c>
      <c r="I163" s="155"/>
      <c r="L163" s="150"/>
      <c r="M163" s="156"/>
      <c r="T163" s="157"/>
      <c r="AT163" s="152" t="s">
        <v>159</v>
      </c>
      <c r="AU163" s="152" t="s">
        <v>87</v>
      </c>
      <c r="AV163" s="12" t="s">
        <v>87</v>
      </c>
      <c r="AW163" s="12" t="s">
        <v>39</v>
      </c>
      <c r="AX163" s="12" t="s">
        <v>78</v>
      </c>
      <c r="AY163" s="152" t="s">
        <v>147</v>
      </c>
    </row>
    <row r="164" spans="2:51" s="12" customFormat="1" ht="11.25">
      <c r="B164" s="150"/>
      <c r="D164" s="151" t="s">
        <v>159</v>
      </c>
      <c r="E164" s="152" t="s">
        <v>32</v>
      </c>
      <c r="F164" s="153" t="s">
        <v>185</v>
      </c>
      <c r="H164" s="154">
        <v>3.46</v>
      </c>
      <c r="I164" s="155"/>
      <c r="L164" s="150"/>
      <c r="M164" s="156"/>
      <c r="T164" s="157"/>
      <c r="AT164" s="152" t="s">
        <v>159</v>
      </c>
      <c r="AU164" s="152" t="s">
        <v>87</v>
      </c>
      <c r="AV164" s="12" t="s">
        <v>87</v>
      </c>
      <c r="AW164" s="12" t="s">
        <v>39</v>
      </c>
      <c r="AX164" s="12" t="s">
        <v>78</v>
      </c>
      <c r="AY164" s="152" t="s">
        <v>147</v>
      </c>
    </row>
    <row r="165" spans="2:51" s="12" customFormat="1" ht="11.25">
      <c r="B165" s="150"/>
      <c r="D165" s="151" t="s">
        <v>159</v>
      </c>
      <c r="E165" s="152" t="s">
        <v>32</v>
      </c>
      <c r="F165" s="153" t="s">
        <v>186</v>
      </c>
      <c r="H165" s="154">
        <v>44.95</v>
      </c>
      <c r="I165" s="155"/>
      <c r="L165" s="150"/>
      <c r="M165" s="156"/>
      <c r="T165" s="157"/>
      <c r="AT165" s="152" t="s">
        <v>159</v>
      </c>
      <c r="AU165" s="152" t="s">
        <v>87</v>
      </c>
      <c r="AV165" s="12" t="s">
        <v>87</v>
      </c>
      <c r="AW165" s="12" t="s">
        <v>39</v>
      </c>
      <c r="AX165" s="12" t="s">
        <v>78</v>
      </c>
      <c r="AY165" s="152" t="s">
        <v>147</v>
      </c>
    </row>
    <row r="166" spans="2:51" s="12" customFormat="1" ht="11.25">
      <c r="B166" s="150"/>
      <c r="D166" s="151" t="s">
        <v>159</v>
      </c>
      <c r="E166" s="152" t="s">
        <v>32</v>
      </c>
      <c r="F166" s="153" t="s">
        <v>187</v>
      </c>
      <c r="H166" s="154">
        <v>23.17</v>
      </c>
      <c r="I166" s="155"/>
      <c r="L166" s="150"/>
      <c r="M166" s="156"/>
      <c r="T166" s="157"/>
      <c r="AT166" s="152" t="s">
        <v>159</v>
      </c>
      <c r="AU166" s="152" t="s">
        <v>87</v>
      </c>
      <c r="AV166" s="12" t="s">
        <v>87</v>
      </c>
      <c r="AW166" s="12" t="s">
        <v>39</v>
      </c>
      <c r="AX166" s="12" t="s">
        <v>78</v>
      </c>
      <c r="AY166" s="152" t="s">
        <v>147</v>
      </c>
    </row>
    <row r="167" spans="2:51" s="12" customFormat="1" ht="11.25">
      <c r="B167" s="150"/>
      <c r="D167" s="151" t="s">
        <v>159</v>
      </c>
      <c r="E167" s="152" t="s">
        <v>32</v>
      </c>
      <c r="F167" s="153" t="s">
        <v>188</v>
      </c>
      <c r="H167" s="154">
        <v>21.47</v>
      </c>
      <c r="I167" s="155"/>
      <c r="L167" s="150"/>
      <c r="M167" s="156"/>
      <c r="T167" s="157"/>
      <c r="AT167" s="152" t="s">
        <v>159</v>
      </c>
      <c r="AU167" s="152" t="s">
        <v>87</v>
      </c>
      <c r="AV167" s="12" t="s">
        <v>87</v>
      </c>
      <c r="AW167" s="12" t="s">
        <v>39</v>
      </c>
      <c r="AX167" s="12" t="s">
        <v>78</v>
      </c>
      <c r="AY167" s="152" t="s">
        <v>147</v>
      </c>
    </row>
    <row r="168" spans="2:51" s="15" customFormat="1" ht="11.25">
      <c r="B168" s="172"/>
      <c r="D168" s="151" t="s">
        <v>159</v>
      </c>
      <c r="E168" s="173" t="s">
        <v>32</v>
      </c>
      <c r="F168" s="174" t="s">
        <v>189</v>
      </c>
      <c r="H168" s="175">
        <v>575.86999999999989</v>
      </c>
      <c r="I168" s="176"/>
      <c r="L168" s="172"/>
      <c r="M168" s="177"/>
      <c r="T168" s="178"/>
      <c r="AT168" s="173" t="s">
        <v>159</v>
      </c>
      <c r="AU168" s="173" t="s">
        <v>87</v>
      </c>
      <c r="AV168" s="15" t="s">
        <v>190</v>
      </c>
      <c r="AW168" s="15" t="s">
        <v>39</v>
      </c>
      <c r="AX168" s="15" t="s">
        <v>78</v>
      </c>
      <c r="AY168" s="173" t="s">
        <v>147</v>
      </c>
    </row>
    <row r="169" spans="2:51" s="14" customFormat="1" ht="11.25">
      <c r="B169" s="166"/>
      <c r="D169" s="151" t="s">
        <v>159</v>
      </c>
      <c r="E169" s="167" t="s">
        <v>32</v>
      </c>
      <c r="F169" s="168" t="s">
        <v>191</v>
      </c>
      <c r="H169" s="167" t="s">
        <v>32</v>
      </c>
      <c r="I169" s="169"/>
      <c r="L169" s="166"/>
      <c r="M169" s="170"/>
      <c r="T169" s="171"/>
      <c r="AT169" s="167" t="s">
        <v>159</v>
      </c>
      <c r="AU169" s="167" t="s">
        <v>87</v>
      </c>
      <c r="AV169" s="14" t="s">
        <v>85</v>
      </c>
      <c r="AW169" s="14" t="s">
        <v>39</v>
      </c>
      <c r="AX169" s="14" t="s">
        <v>78</v>
      </c>
      <c r="AY169" s="167" t="s">
        <v>147</v>
      </c>
    </row>
    <row r="170" spans="2:51" s="12" customFormat="1" ht="11.25">
      <c r="B170" s="150"/>
      <c r="D170" s="151" t="s">
        <v>159</v>
      </c>
      <c r="E170" s="152" t="s">
        <v>32</v>
      </c>
      <c r="F170" s="153" t="s">
        <v>192</v>
      </c>
      <c r="H170" s="154">
        <v>67.97</v>
      </c>
      <c r="I170" s="155"/>
      <c r="L170" s="150"/>
      <c r="M170" s="156"/>
      <c r="T170" s="157"/>
      <c r="AT170" s="152" t="s">
        <v>159</v>
      </c>
      <c r="AU170" s="152" t="s">
        <v>87</v>
      </c>
      <c r="AV170" s="12" t="s">
        <v>87</v>
      </c>
      <c r="AW170" s="12" t="s">
        <v>39</v>
      </c>
      <c r="AX170" s="12" t="s">
        <v>78</v>
      </c>
      <c r="AY170" s="152" t="s">
        <v>147</v>
      </c>
    </row>
    <row r="171" spans="2:51" s="12" customFormat="1" ht="11.25">
      <c r="B171" s="150"/>
      <c r="D171" s="151" t="s">
        <v>159</v>
      </c>
      <c r="E171" s="152" t="s">
        <v>32</v>
      </c>
      <c r="F171" s="153" t="s">
        <v>193</v>
      </c>
      <c r="H171" s="154">
        <v>73.08</v>
      </c>
      <c r="I171" s="155"/>
      <c r="L171" s="150"/>
      <c r="M171" s="156"/>
      <c r="T171" s="157"/>
      <c r="AT171" s="152" t="s">
        <v>159</v>
      </c>
      <c r="AU171" s="152" t="s">
        <v>87</v>
      </c>
      <c r="AV171" s="12" t="s">
        <v>87</v>
      </c>
      <c r="AW171" s="12" t="s">
        <v>39</v>
      </c>
      <c r="AX171" s="12" t="s">
        <v>78</v>
      </c>
      <c r="AY171" s="152" t="s">
        <v>147</v>
      </c>
    </row>
    <row r="172" spans="2:51" s="12" customFormat="1" ht="11.25">
      <c r="B172" s="150"/>
      <c r="D172" s="151" t="s">
        <v>159</v>
      </c>
      <c r="E172" s="152" t="s">
        <v>32</v>
      </c>
      <c r="F172" s="153" t="s">
        <v>194</v>
      </c>
      <c r="H172" s="154">
        <v>58.78</v>
      </c>
      <c r="I172" s="155"/>
      <c r="L172" s="150"/>
      <c r="M172" s="156"/>
      <c r="T172" s="157"/>
      <c r="AT172" s="152" t="s">
        <v>159</v>
      </c>
      <c r="AU172" s="152" t="s">
        <v>87</v>
      </c>
      <c r="AV172" s="12" t="s">
        <v>87</v>
      </c>
      <c r="AW172" s="12" t="s">
        <v>39</v>
      </c>
      <c r="AX172" s="12" t="s">
        <v>78</v>
      </c>
      <c r="AY172" s="152" t="s">
        <v>147</v>
      </c>
    </row>
    <row r="173" spans="2:51" s="12" customFormat="1" ht="11.25">
      <c r="B173" s="150"/>
      <c r="D173" s="151" t="s">
        <v>159</v>
      </c>
      <c r="E173" s="152" t="s">
        <v>32</v>
      </c>
      <c r="F173" s="153" t="s">
        <v>195</v>
      </c>
      <c r="H173" s="154">
        <v>5</v>
      </c>
      <c r="I173" s="155"/>
      <c r="L173" s="150"/>
      <c r="M173" s="156"/>
      <c r="T173" s="157"/>
      <c r="AT173" s="152" t="s">
        <v>159</v>
      </c>
      <c r="AU173" s="152" t="s">
        <v>87</v>
      </c>
      <c r="AV173" s="12" t="s">
        <v>87</v>
      </c>
      <c r="AW173" s="12" t="s">
        <v>39</v>
      </c>
      <c r="AX173" s="12" t="s">
        <v>78</v>
      </c>
      <c r="AY173" s="152" t="s">
        <v>147</v>
      </c>
    </row>
    <row r="174" spans="2:51" s="12" customFormat="1" ht="11.25">
      <c r="B174" s="150"/>
      <c r="D174" s="151" t="s">
        <v>159</v>
      </c>
      <c r="E174" s="152" t="s">
        <v>32</v>
      </c>
      <c r="F174" s="153" t="s">
        <v>196</v>
      </c>
      <c r="H174" s="154">
        <v>73.040000000000006</v>
      </c>
      <c r="I174" s="155"/>
      <c r="L174" s="150"/>
      <c r="M174" s="156"/>
      <c r="T174" s="157"/>
      <c r="AT174" s="152" t="s">
        <v>159</v>
      </c>
      <c r="AU174" s="152" t="s">
        <v>87</v>
      </c>
      <c r="AV174" s="12" t="s">
        <v>87</v>
      </c>
      <c r="AW174" s="12" t="s">
        <v>39</v>
      </c>
      <c r="AX174" s="12" t="s">
        <v>78</v>
      </c>
      <c r="AY174" s="152" t="s">
        <v>147</v>
      </c>
    </row>
    <row r="175" spans="2:51" s="12" customFormat="1" ht="11.25">
      <c r="B175" s="150"/>
      <c r="D175" s="151" t="s">
        <v>159</v>
      </c>
      <c r="E175" s="152" t="s">
        <v>32</v>
      </c>
      <c r="F175" s="153" t="s">
        <v>197</v>
      </c>
      <c r="H175" s="154">
        <v>33.299999999999997</v>
      </c>
      <c r="I175" s="155"/>
      <c r="L175" s="150"/>
      <c r="M175" s="156"/>
      <c r="T175" s="157"/>
      <c r="AT175" s="152" t="s">
        <v>159</v>
      </c>
      <c r="AU175" s="152" t="s">
        <v>87</v>
      </c>
      <c r="AV175" s="12" t="s">
        <v>87</v>
      </c>
      <c r="AW175" s="12" t="s">
        <v>39</v>
      </c>
      <c r="AX175" s="12" t="s">
        <v>78</v>
      </c>
      <c r="AY175" s="152" t="s">
        <v>147</v>
      </c>
    </row>
    <row r="176" spans="2:51" s="12" customFormat="1" ht="11.25">
      <c r="B176" s="150"/>
      <c r="D176" s="151" t="s">
        <v>159</v>
      </c>
      <c r="E176" s="152" t="s">
        <v>32</v>
      </c>
      <c r="F176" s="153" t="s">
        <v>198</v>
      </c>
      <c r="H176" s="154">
        <v>37.79</v>
      </c>
      <c r="I176" s="155"/>
      <c r="L176" s="150"/>
      <c r="M176" s="156"/>
      <c r="T176" s="157"/>
      <c r="AT176" s="152" t="s">
        <v>159</v>
      </c>
      <c r="AU176" s="152" t="s">
        <v>87</v>
      </c>
      <c r="AV176" s="12" t="s">
        <v>87</v>
      </c>
      <c r="AW176" s="12" t="s">
        <v>39</v>
      </c>
      <c r="AX176" s="12" t="s">
        <v>78</v>
      </c>
      <c r="AY176" s="152" t="s">
        <v>147</v>
      </c>
    </row>
    <row r="177" spans="2:65" s="12" customFormat="1" ht="11.25">
      <c r="B177" s="150"/>
      <c r="D177" s="151" t="s">
        <v>159</v>
      </c>
      <c r="E177" s="152" t="s">
        <v>32</v>
      </c>
      <c r="F177" s="153" t="s">
        <v>199</v>
      </c>
      <c r="H177" s="154">
        <v>68.319999999999993</v>
      </c>
      <c r="I177" s="155"/>
      <c r="L177" s="150"/>
      <c r="M177" s="156"/>
      <c r="T177" s="157"/>
      <c r="AT177" s="152" t="s">
        <v>159</v>
      </c>
      <c r="AU177" s="152" t="s">
        <v>87</v>
      </c>
      <c r="AV177" s="12" t="s">
        <v>87</v>
      </c>
      <c r="AW177" s="12" t="s">
        <v>39</v>
      </c>
      <c r="AX177" s="12" t="s">
        <v>78</v>
      </c>
      <c r="AY177" s="152" t="s">
        <v>147</v>
      </c>
    </row>
    <row r="178" spans="2:65" s="12" customFormat="1" ht="11.25">
      <c r="B178" s="150"/>
      <c r="D178" s="151" t="s">
        <v>159</v>
      </c>
      <c r="E178" s="152" t="s">
        <v>32</v>
      </c>
      <c r="F178" s="153" t="s">
        <v>200</v>
      </c>
      <c r="H178" s="154">
        <v>20.96</v>
      </c>
      <c r="I178" s="155"/>
      <c r="L178" s="150"/>
      <c r="M178" s="156"/>
      <c r="T178" s="157"/>
      <c r="AT178" s="152" t="s">
        <v>159</v>
      </c>
      <c r="AU178" s="152" t="s">
        <v>87</v>
      </c>
      <c r="AV178" s="12" t="s">
        <v>87</v>
      </c>
      <c r="AW178" s="12" t="s">
        <v>39</v>
      </c>
      <c r="AX178" s="12" t="s">
        <v>78</v>
      </c>
      <c r="AY178" s="152" t="s">
        <v>147</v>
      </c>
    </row>
    <row r="179" spans="2:65" s="12" customFormat="1" ht="11.25">
      <c r="B179" s="150"/>
      <c r="D179" s="151" t="s">
        <v>159</v>
      </c>
      <c r="E179" s="152" t="s">
        <v>32</v>
      </c>
      <c r="F179" s="153" t="s">
        <v>201</v>
      </c>
      <c r="H179" s="154">
        <v>61.32</v>
      </c>
      <c r="I179" s="155"/>
      <c r="L179" s="150"/>
      <c r="M179" s="156"/>
      <c r="T179" s="157"/>
      <c r="AT179" s="152" t="s">
        <v>159</v>
      </c>
      <c r="AU179" s="152" t="s">
        <v>87</v>
      </c>
      <c r="AV179" s="12" t="s">
        <v>87</v>
      </c>
      <c r="AW179" s="12" t="s">
        <v>39</v>
      </c>
      <c r="AX179" s="12" t="s">
        <v>78</v>
      </c>
      <c r="AY179" s="152" t="s">
        <v>147</v>
      </c>
    </row>
    <row r="180" spans="2:65" s="12" customFormat="1" ht="11.25">
      <c r="B180" s="150"/>
      <c r="D180" s="151" t="s">
        <v>159</v>
      </c>
      <c r="E180" s="152" t="s">
        <v>32</v>
      </c>
      <c r="F180" s="153" t="s">
        <v>202</v>
      </c>
      <c r="H180" s="154">
        <v>15.82</v>
      </c>
      <c r="I180" s="155"/>
      <c r="L180" s="150"/>
      <c r="M180" s="156"/>
      <c r="T180" s="157"/>
      <c r="AT180" s="152" t="s">
        <v>159</v>
      </c>
      <c r="AU180" s="152" t="s">
        <v>87</v>
      </c>
      <c r="AV180" s="12" t="s">
        <v>87</v>
      </c>
      <c r="AW180" s="12" t="s">
        <v>39</v>
      </c>
      <c r="AX180" s="12" t="s">
        <v>78</v>
      </c>
      <c r="AY180" s="152" t="s">
        <v>147</v>
      </c>
    </row>
    <row r="181" spans="2:65" s="12" customFormat="1" ht="11.25">
      <c r="B181" s="150"/>
      <c r="D181" s="151" t="s">
        <v>159</v>
      </c>
      <c r="E181" s="152" t="s">
        <v>32</v>
      </c>
      <c r="F181" s="153" t="s">
        <v>203</v>
      </c>
      <c r="H181" s="154">
        <v>93.83</v>
      </c>
      <c r="I181" s="155"/>
      <c r="L181" s="150"/>
      <c r="M181" s="156"/>
      <c r="T181" s="157"/>
      <c r="AT181" s="152" t="s">
        <v>159</v>
      </c>
      <c r="AU181" s="152" t="s">
        <v>87</v>
      </c>
      <c r="AV181" s="12" t="s">
        <v>87</v>
      </c>
      <c r="AW181" s="12" t="s">
        <v>39</v>
      </c>
      <c r="AX181" s="12" t="s">
        <v>78</v>
      </c>
      <c r="AY181" s="152" t="s">
        <v>147</v>
      </c>
    </row>
    <row r="182" spans="2:65" s="12" customFormat="1" ht="11.25">
      <c r="B182" s="150"/>
      <c r="D182" s="151" t="s">
        <v>159</v>
      </c>
      <c r="E182" s="152" t="s">
        <v>32</v>
      </c>
      <c r="F182" s="153" t="s">
        <v>204</v>
      </c>
      <c r="H182" s="154">
        <v>76.209999999999994</v>
      </c>
      <c r="I182" s="155"/>
      <c r="L182" s="150"/>
      <c r="M182" s="156"/>
      <c r="T182" s="157"/>
      <c r="AT182" s="152" t="s">
        <v>159</v>
      </c>
      <c r="AU182" s="152" t="s">
        <v>87</v>
      </c>
      <c r="AV182" s="12" t="s">
        <v>87</v>
      </c>
      <c r="AW182" s="12" t="s">
        <v>39</v>
      </c>
      <c r="AX182" s="12" t="s">
        <v>78</v>
      </c>
      <c r="AY182" s="152" t="s">
        <v>147</v>
      </c>
    </row>
    <row r="183" spans="2:65" s="12" customFormat="1" ht="11.25">
      <c r="B183" s="150"/>
      <c r="D183" s="151" t="s">
        <v>159</v>
      </c>
      <c r="E183" s="152" t="s">
        <v>32</v>
      </c>
      <c r="F183" s="153" t="s">
        <v>205</v>
      </c>
      <c r="H183" s="154">
        <v>28.99</v>
      </c>
      <c r="I183" s="155"/>
      <c r="L183" s="150"/>
      <c r="M183" s="156"/>
      <c r="T183" s="157"/>
      <c r="AT183" s="152" t="s">
        <v>159</v>
      </c>
      <c r="AU183" s="152" t="s">
        <v>87</v>
      </c>
      <c r="AV183" s="12" t="s">
        <v>87</v>
      </c>
      <c r="AW183" s="12" t="s">
        <v>39</v>
      </c>
      <c r="AX183" s="12" t="s">
        <v>78</v>
      </c>
      <c r="AY183" s="152" t="s">
        <v>147</v>
      </c>
    </row>
    <row r="184" spans="2:65" s="12" customFormat="1" ht="11.25">
      <c r="B184" s="150"/>
      <c r="D184" s="151" t="s">
        <v>159</v>
      </c>
      <c r="E184" s="152" t="s">
        <v>32</v>
      </c>
      <c r="F184" s="153" t="s">
        <v>206</v>
      </c>
      <c r="H184" s="154">
        <v>22.65</v>
      </c>
      <c r="I184" s="155"/>
      <c r="L184" s="150"/>
      <c r="M184" s="156"/>
      <c r="T184" s="157"/>
      <c r="AT184" s="152" t="s">
        <v>159</v>
      </c>
      <c r="AU184" s="152" t="s">
        <v>87</v>
      </c>
      <c r="AV184" s="12" t="s">
        <v>87</v>
      </c>
      <c r="AW184" s="12" t="s">
        <v>39</v>
      </c>
      <c r="AX184" s="12" t="s">
        <v>78</v>
      </c>
      <c r="AY184" s="152" t="s">
        <v>147</v>
      </c>
    </row>
    <row r="185" spans="2:65" s="15" customFormat="1" ht="11.25">
      <c r="B185" s="172"/>
      <c r="D185" s="151" t="s">
        <v>159</v>
      </c>
      <c r="E185" s="173" t="s">
        <v>32</v>
      </c>
      <c r="F185" s="174" t="s">
        <v>189</v>
      </c>
      <c r="H185" s="175">
        <v>737.06000000000006</v>
      </c>
      <c r="I185" s="176"/>
      <c r="L185" s="172"/>
      <c r="M185" s="177"/>
      <c r="T185" s="178"/>
      <c r="AT185" s="173" t="s">
        <v>159</v>
      </c>
      <c r="AU185" s="173" t="s">
        <v>87</v>
      </c>
      <c r="AV185" s="15" t="s">
        <v>190</v>
      </c>
      <c r="AW185" s="15" t="s">
        <v>39</v>
      </c>
      <c r="AX185" s="15" t="s">
        <v>78</v>
      </c>
      <c r="AY185" s="173" t="s">
        <v>147</v>
      </c>
    </row>
    <row r="186" spans="2:65" s="13" customFormat="1" ht="11.25">
      <c r="B186" s="158"/>
      <c r="D186" s="151" t="s">
        <v>159</v>
      </c>
      <c r="E186" s="159" t="s">
        <v>32</v>
      </c>
      <c r="F186" s="160" t="s">
        <v>162</v>
      </c>
      <c r="H186" s="161">
        <v>1312.9299999999998</v>
      </c>
      <c r="I186" s="162"/>
      <c r="L186" s="158"/>
      <c r="M186" s="163"/>
      <c r="T186" s="164"/>
      <c r="AT186" s="159" t="s">
        <v>159</v>
      </c>
      <c r="AU186" s="159" t="s">
        <v>87</v>
      </c>
      <c r="AV186" s="13" t="s">
        <v>155</v>
      </c>
      <c r="AW186" s="13" t="s">
        <v>39</v>
      </c>
      <c r="AX186" s="13" t="s">
        <v>85</v>
      </c>
      <c r="AY186" s="159" t="s">
        <v>147</v>
      </c>
    </row>
    <row r="187" spans="2:65" s="11" customFormat="1" ht="22.9" customHeight="1">
      <c r="B187" s="121"/>
      <c r="D187" s="122" t="s">
        <v>77</v>
      </c>
      <c r="E187" s="131" t="s">
        <v>212</v>
      </c>
      <c r="F187" s="131" t="s">
        <v>213</v>
      </c>
      <c r="I187" s="124"/>
      <c r="J187" s="132">
        <f>BK187</f>
        <v>0</v>
      </c>
      <c r="L187" s="121"/>
      <c r="M187" s="126"/>
      <c r="P187" s="127">
        <f>SUM(P188:P279)</f>
        <v>0</v>
      </c>
      <c r="R187" s="127">
        <f>SUM(R188:R279)</f>
        <v>5.2517200000000007E-2</v>
      </c>
      <c r="T187" s="128">
        <f>SUM(T188:T279)</f>
        <v>1.5168000000000001</v>
      </c>
      <c r="AR187" s="122" t="s">
        <v>85</v>
      </c>
      <c r="AT187" s="129" t="s">
        <v>77</v>
      </c>
      <c r="AU187" s="129" t="s">
        <v>85</v>
      </c>
      <c r="AY187" s="122" t="s">
        <v>147</v>
      </c>
      <c r="BK187" s="130">
        <f>SUM(BK188:BK279)</f>
        <v>0</v>
      </c>
    </row>
    <row r="188" spans="2:65" s="1" customFormat="1" ht="37.9" customHeight="1">
      <c r="B188" s="34"/>
      <c r="C188" s="133" t="s">
        <v>155</v>
      </c>
      <c r="D188" s="133" t="s">
        <v>150</v>
      </c>
      <c r="E188" s="134" t="s">
        <v>214</v>
      </c>
      <c r="F188" s="135" t="s">
        <v>215</v>
      </c>
      <c r="G188" s="136" t="s">
        <v>165</v>
      </c>
      <c r="H188" s="137">
        <v>1312.93</v>
      </c>
      <c r="I188" s="138"/>
      <c r="J188" s="139">
        <f>ROUND(I188*H188,2)</f>
        <v>0</v>
      </c>
      <c r="K188" s="135" t="s">
        <v>154</v>
      </c>
      <c r="L188" s="34"/>
      <c r="M188" s="140" t="s">
        <v>32</v>
      </c>
      <c r="N188" s="141" t="s">
        <v>49</v>
      </c>
      <c r="P188" s="142">
        <f>O188*H188</f>
        <v>0</v>
      </c>
      <c r="Q188" s="142">
        <v>0</v>
      </c>
      <c r="R188" s="142">
        <f>Q188*H188</f>
        <v>0</v>
      </c>
      <c r="S188" s="142">
        <v>0</v>
      </c>
      <c r="T188" s="143">
        <f>S188*H188</f>
        <v>0</v>
      </c>
      <c r="AR188" s="144" t="s">
        <v>155</v>
      </c>
      <c r="AT188" s="144" t="s">
        <v>150</v>
      </c>
      <c r="AU188" s="144" t="s">
        <v>87</v>
      </c>
      <c r="AY188" s="18" t="s">
        <v>147</v>
      </c>
      <c r="BE188" s="145">
        <f>IF(N188="základní",J188,0)</f>
        <v>0</v>
      </c>
      <c r="BF188" s="145">
        <f>IF(N188="snížená",J188,0)</f>
        <v>0</v>
      </c>
      <c r="BG188" s="145">
        <f>IF(N188="zákl. přenesená",J188,0)</f>
        <v>0</v>
      </c>
      <c r="BH188" s="145">
        <f>IF(N188="sníž. přenesená",J188,0)</f>
        <v>0</v>
      </c>
      <c r="BI188" s="145">
        <f>IF(N188="nulová",J188,0)</f>
        <v>0</v>
      </c>
      <c r="BJ188" s="18" t="s">
        <v>85</v>
      </c>
      <c r="BK188" s="145">
        <f>ROUND(I188*H188,2)</f>
        <v>0</v>
      </c>
      <c r="BL188" s="18" t="s">
        <v>155</v>
      </c>
      <c r="BM188" s="144" t="s">
        <v>216</v>
      </c>
    </row>
    <row r="189" spans="2:65" s="1" customFormat="1" ht="11.25">
      <c r="B189" s="34"/>
      <c r="D189" s="146" t="s">
        <v>157</v>
      </c>
      <c r="F189" s="147" t="s">
        <v>217</v>
      </c>
      <c r="I189" s="148"/>
      <c r="L189" s="34"/>
      <c r="M189" s="149"/>
      <c r="T189" s="55"/>
      <c r="AT189" s="18" t="s">
        <v>157</v>
      </c>
      <c r="AU189" s="18" t="s">
        <v>87</v>
      </c>
    </row>
    <row r="190" spans="2:65" s="14" customFormat="1" ht="11.25">
      <c r="B190" s="166"/>
      <c r="D190" s="151" t="s">
        <v>159</v>
      </c>
      <c r="E190" s="167" t="s">
        <v>32</v>
      </c>
      <c r="F190" s="168" t="s">
        <v>170</v>
      </c>
      <c r="H190" s="167" t="s">
        <v>32</v>
      </c>
      <c r="I190" s="169"/>
      <c r="L190" s="166"/>
      <c r="M190" s="170"/>
      <c r="T190" s="171"/>
      <c r="AT190" s="167" t="s">
        <v>159</v>
      </c>
      <c r="AU190" s="167" t="s">
        <v>87</v>
      </c>
      <c r="AV190" s="14" t="s">
        <v>85</v>
      </c>
      <c r="AW190" s="14" t="s">
        <v>39</v>
      </c>
      <c r="AX190" s="14" t="s">
        <v>78</v>
      </c>
      <c r="AY190" s="167" t="s">
        <v>147</v>
      </c>
    </row>
    <row r="191" spans="2:65" s="12" customFormat="1" ht="11.25">
      <c r="B191" s="150"/>
      <c r="D191" s="151" t="s">
        <v>159</v>
      </c>
      <c r="E191" s="152" t="s">
        <v>32</v>
      </c>
      <c r="F191" s="153" t="s">
        <v>171</v>
      </c>
      <c r="H191" s="154">
        <v>52.72</v>
      </c>
      <c r="I191" s="155"/>
      <c r="L191" s="150"/>
      <c r="M191" s="156"/>
      <c r="T191" s="157"/>
      <c r="AT191" s="152" t="s">
        <v>159</v>
      </c>
      <c r="AU191" s="152" t="s">
        <v>87</v>
      </c>
      <c r="AV191" s="12" t="s">
        <v>87</v>
      </c>
      <c r="AW191" s="12" t="s">
        <v>39</v>
      </c>
      <c r="AX191" s="12" t="s">
        <v>78</v>
      </c>
      <c r="AY191" s="152" t="s">
        <v>147</v>
      </c>
    </row>
    <row r="192" spans="2:65" s="12" customFormat="1" ht="11.25">
      <c r="B192" s="150"/>
      <c r="D192" s="151" t="s">
        <v>159</v>
      </c>
      <c r="E192" s="152" t="s">
        <v>32</v>
      </c>
      <c r="F192" s="153" t="s">
        <v>172</v>
      </c>
      <c r="H192" s="154">
        <v>5.65</v>
      </c>
      <c r="I192" s="155"/>
      <c r="L192" s="150"/>
      <c r="M192" s="156"/>
      <c r="T192" s="157"/>
      <c r="AT192" s="152" t="s">
        <v>159</v>
      </c>
      <c r="AU192" s="152" t="s">
        <v>87</v>
      </c>
      <c r="AV192" s="12" t="s">
        <v>87</v>
      </c>
      <c r="AW192" s="12" t="s">
        <v>39</v>
      </c>
      <c r="AX192" s="12" t="s">
        <v>78</v>
      </c>
      <c r="AY192" s="152" t="s">
        <v>147</v>
      </c>
    </row>
    <row r="193" spans="2:51" s="12" customFormat="1" ht="11.25">
      <c r="B193" s="150"/>
      <c r="D193" s="151" t="s">
        <v>159</v>
      </c>
      <c r="E193" s="152" t="s">
        <v>32</v>
      </c>
      <c r="F193" s="153" t="s">
        <v>173</v>
      </c>
      <c r="H193" s="154">
        <v>83.39</v>
      </c>
      <c r="I193" s="155"/>
      <c r="L193" s="150"/>
      <c r="M193" s="156"/>
      <c r="T193" s="157"/>
      <c r="AT193" s="152" t="s">
        <v>159</v>
      </c>
      <c r="AU193" s="152" t="s">
        <v>87</v>
      </c>
      <c r="AV193" s="12" t="s">
        <v>87</v>
      </c>
      <c r="AW193" s="12" t="s">
        <v>39</v>
      </c>
      <c r="AX193" s="12" t="s">
        <v>78</v>
      </c>
      <c r="AY193" s="152" t="s">
        <v>147</v>
      </c>
    </row>
    <row r="194" spans="2:51" s="12" customFormat="1" ht="11.25">
      <c r="B194" s="150"/>
      <c r="D194" s="151" t="s">
        <v>159</v>
      </c>
      <c r="E194" s="152" t="s">
        <v>32</v>
      </c>
      <c r="F194" s="153" t="s">
        <v>174</v>
      </c>
      <c r="H194" s="154">
        <v>3.91</v>
      </c>
      <c r="I194" s="155"/>
      <c r="L194" s="150"/>
      <c r="M194" s="156"/>
      <c r="T194" s="157"/>
      <c r="AT194" s="152" t="s">
        <v>159</v>
      </c>
      <c r="AU194" s="152" t="s">
        <v>87</v>
      </c>
      <c r="AV194" s="12" t="s">
        <v>87</v>
      </c>
      <c r="AW194" s="12" t="s">
        <v>39</v>
      </c>
      <c r="AX194" s="12" t="s">
        <v>78</v>
      </c>
      <c r="AY194" s="152" t="s">
        <v>147</v>
      </c>
    </row>
    <row r="195" spans="2:51" s="12" customFormat="1" ht="11.25">
      <c r="B195" s="150"/>
      <c r="D195" s="151" t="s">
        <v>159</v>
      </c>
      <c r="E195" s="152" t="s">
        <v>32</v>
      </c>
      <c r="F195" s="153" t="s">
        <v>175</v>
      </c>
      <c r="H195" s="154">
        <v>4.68</v>
      </c>
      <c r="I195" s="155"/>
      <c r="L195" s="150"/>
      <c r="M195" s="156"/>
      <c r="T195" s="157"/>
      <c r="AT195" s="152" t="s">
        <v>159</v>
      </c>
      <c r="AU195" s="152" t="s">
        <v>87</v>
      </c>
      <c r="AV195" s="12" t="s">
        <v>87</v>
      </c>
      <c r="AW195" s="12" t="s">
        <v>39</v>
      </c>
      <c r="AX195" s="12" t="s">
        <v>78</v>
      </c>
      <c r="AY195" s="152" t="s">
        <v>147</v>
      </c>
    </row>
    <row r="196" spans="2:51" s="12" customFormat="1" ht="11.25">
      <c r="B196" s="150"/>
      <c r="D196" s="151" t="s">
        <v>159</v>
      </c>
      <c r="E196" s="152" t="s">
        <v>32</v>
      </c>
      <c r="F196" s="153" t="s">
        <v>176</v>
      </c>
      <c r="H196" s="154">
        <v>132.55000000000001</v>
      </c>
      <c r="I196" s="155"/>
      <c r="L196" s="150"/>
      <c r="M196" s="156"/>
      <c r="T196" s="157"/>
      <c r="AT196" s="152" t="s">
        <v>159</v>
      </c>
      <c r="AU196" s="152" t="s">
        <v>87</v>
      </c>
      <c r="AV196" s="12" t="s">
        <v>87</v>
      </c>
      <c r="AW196" s="12" t="s">
        <v>39</v>
      </c>
      <c r="AX196" s="12" t="s">
        <v>78</v>
      </c>
      <c r="AY196" s="152" t="s">
        <v>147</v>
      </c>
    </row>
    <row r="197" spans="2:51" s="12" customFormat="1" ht="11.25">
      <c r="B197" s="150"/>
      <c r="D197" s="151" t="s">
        <v>159</v>
      </c>
      <c r="E197" s="152" t="s">
        <v>32</v>
      </c>
      <c r="F197" s="153" t="s">
        <v>177</v>
      </c>
      <c r="H197" s="154">
        <v>22.15</v>
      </c>
      <c r="I197" s="155"/>
      <c r="L197" s="150"/>
      <c r="M197" s="156"/>
      <c r="T197" s="157"/>
      <c r="AT197" s="152" t="s">
        <v>159</v>
      </c>
      <c r="AU197" s="152" t="s">
        <v>87</v>
      </c>
      <c r="AV197" s="12" t="s">
        <v>87</v>
      </c>
      <c r="AW197" s="12" t="s">
        <v>39</v>
      </c>
      <c r="AX197" s="12" t="s">
        <v>78</v>
      </c>
      <c r="AY197" s="152" t="s">
        <v>147</v>
      </c>
    </row>
    <row r="198" spans="2:51" s="12" customFormat="1" ht="11.25">
      <c r="B198" s="150"/>
      <c r="D198" s="151" t="s">
        <v>159</v>
      </c>
      <c r="E198" s="152" t="s">
        <v>32</v>
      </c>
      <c r="F198" s="153" t="s">
        <v>178</v>
      </c>
      <c r="H198" s="154">
        <v>17.45</v>
      </c>
      <c r="I198" s="155"/>
      <c r="L198" s="150"/>
      <c r="M198" s="156"/>
      <c r="T198" s="157"/>
      <c r="AT198" s="152" t="s">
        <v>159</v>
      </c>
      <c r="AU198" s="152" t="s">
        <v>87</v>
      </c>
      <c r="AV198" s="12" t="s">
        <v>87</v>
      </c>
      <c r="AW198" s="12" t="s">
        <v>39</v>
      </c>
      <c r="AX198" s="12" t="s">
        <v>78</v>
      </c>
      <c r="AY198" s="152" t="s">
        <v>147</v>
      </c>
    </row>
    <row r="199" spans="2:51" s="12" customFormat="1" ht="11.25">
      <c r="B199" s="150"/>
      <c r="D199" s="151" t="s">
        <v>159</v>
      </c>
      <c r="E199" s="152" t="s">
        <v>32</v>
      </c>
      <c r="F199" s="153" t="s">
        <v>179</v>
      </c>
      <c r="H199" s="154">
        <v>24.99</v>
      </c>
      <c r="I199" s="155"/>
      <c r="L199" s="150"/>
      <c r="M199" s="156"/>
      <c r="T199" s="157"/>
      <c r="AT199" s="152" t="s">
        <v>159</v>
      </c>
      <c r="AU199" s="152" t="s">
        <v>87</v>
      </c>
      <c r="AV199" s="12" t="s">
        <v>87</v>
      </c>
      <c r="AW199" s="12" t="s">
        <v>39</v>
      </c>
      <c r="AX199" s="12" t="s">
        <v>78</v>
      </c>
      <c r="AY199" s="152" t="s">
        <v>147</v>
      </c>
    </row>
    <row r="200" spans="2:51" s="12" customFormat="1" ht="11.25">
      <c r="B200" s="150"/>
      <c r="D200" s="151" t="s">
        <v>159</v>
      </c>
      <c r="E200" s="152" t="s">
        <v>32</v>
      </c>
      <c r="F200" s="153" t="s">
        <v>180</v>
      </c>
      <c r="H200" s="154">
        <v>42.64</v>
      </c>
      <c r="I200" s="155"/>
      <c r="L200" s="150"/>
      <c r="M200" s="156"/>
      <c r="T200" s="157"/>
      <c r="AT200" s="152" t="s">
        <v>159</v>
      </c>
      <c r="AU200" s="152" t="s">
        <v>87</v>
      </c>
      <c r="AV200" s="12" t="s">
        <v>87</v>
      </c>
      <c r="AW200" s="12" t="s">
        <v>39</v>
      </c>
      <c r="AX200" s="12" t="s">
        <v>78</v>
      </c>
      <c r="AY200" s="152" t="s">
        <v>147</v>
      </c>
    </row>
    <row r="201" spans="2:51" s="12" customFormat="1" ht="11.25">
      <c r="B201" s="150"/>
      <c r="D201" s="151" t="s">
        <v>159</v>
      </c>
      <c r="E201" s="152" t="s">
        <v>32</v>
      </c>
      <c r="F201" s="153" t="s">
        <v>181</v>
      </c>
      <c r="H201" s="154">
        <v>48.68</v>
      </c>
      <c r="I201" s="155"/>
      <c r="L201" s="150"/>
      <c r="M201" s="156"/>
      <c r="T201" s="157"/>
      <c r="AT201" s="152" t="s">
        <v>159</v>
      </c>
      <c r="AU201" s="152" t="s">
        <v>87</v>
      </c>
      <c r="AV201" s="12" t="s">
        <v>87</v>
      </c>
      <c r="AW201" s="12" t="s">
        <v>39</v>
      </c>
      <c r="AX201" s="12" t="s">
        <v>78</v>
      </c>
      <c r="AY201" s="152" t="s">
        <v>147</v>
      </c>
    </row>
    <row r="202" spans="2:51" s="12" customFormat="1" ht="11.25">
      <c r="B202" s="150"/>
      <c r="D202" s="151" t="s">
        <v>159</v>
      </c>
      <c r="E202" s="152" t="s">
        <v>32</v>
      </c>
      <c r="F202" s="153" t="s">
        <v>182</v>
      </c>
      <c r="H202" s="154">
        <v>32.5</v>
      </c>
      <c r="I202" s="155"/>
      <c r="L202" s="150"/>
      <c r="M202" s="156"/>
      <c r="T202" s="157"/>
      <c r="AT202" s="152" t="s">
        <v>159</v>
      </c>
      <c r="AU202" s="152" t="s">
        <v>87</v>
      </c>
      <c r="AV202" s="12" t="s">
        <v>87</v>
      </c>
      <c r="AW202" s="12" t="s">
        <v>39</v>
      </c>
      <c r="AX202" s="12" t="s">
        <v>78</v>
      </c>
      <c r="AY202" s="152" t="s">
        <v>147</v>
      </c>
    </row>
    <row r="203" spans="2:51" s="12" customFormat="1" ht="11.25">
      <c r="B203" s="150"/>
      <c r="D203" s="151" t="s">
        <v>159</v>
      </c>
      <c r="E203" s="152" t="s">
        <v>32</v>
      </c>
      <c r="F203" s="153" t="s">
        <v>183</v>
      </c>
      <c r="H203" s="154">
        <v>8.0500000000000007</v>
      </c>
      <c r="I203" s="155"/>
      <c r="L203" s="150"/>
      <c r="M203" s="156"/>
      <c r="T203" s="157"/>
      <c r="AT203" s="152" t="s">
        <v>159</v>
      </c>
      <c r="AU203" s="152" t="s">
        <v>87</v>
      </c>
      <c r="AV203" s="12" t="s">
        <v>87</v>
      </c>
      <c r="AW203" s="12" t="s">
        <v>39</v>
      </c>
      <c r="AX203" s="12" t="s">
        <v>78</v>
      </c>
      <c r="AY203" s="152" t="s">
        <v>147</v>
      </c>
    </row>
    <row r="204" spans="2:51" s="12" customFormat="1" ht="11.25">
      <c r="B204" s="150"/>
      <c r="D204" s="151" t="s">
        <v>159</v>
      </c>
      <c r="E204" s="152" t="s">
        <v>32</v>
      </c>
      <c r="F204" s="153" t="s">
        <v>184</v>
      </c>
      <c r="H204" s="154">
        <v>3.46</v>
      </c>
      <c r="I204" s="155"/>
      <c r="L204" s="150"/>
      <c r="M204" s="156"/>
      <c r="T204" s="157"/>
      <c r="AT204" s="152" t="s">
        <v>159</v>
      </c>
      <c r="AU204" s="152" t="s">
        <v>87</v>
      </c>
      <c r="AV204" s="12" t="s">
        <v>87</v>
      </c>
      <c r="AW204" s="12" t="s">
        <v>39</v>
      </c>
      <c r="AX204" s="12" t="s">
        <v>78</v>
      </c>
      <c r="AY204" s="152" t="s">
        <v>147</v>
      </c>
    </row>
    <row r="205" spans="2:51" s="12" customFormat="1" ht="11.25">
      <c r="B205" s="150"/>
      <c r="D205" s="151" t="s">
        <v>159</v>
      </c>
      <c r="E205" s="152" t="s">
        <v>32</v>
      </c>
      <c r="F205" s="153" t="s">
        <v>185</v>
      </c>
      <c r="H205" s="154">
        <v>3.46</v>
      </c>
      <c r="I205" s="155"/>
      <c r="L205" s="150"/>
      <c r="M205" s="156"/>
      <c r="T205" s="157"/>
      <c r="AT205" s="152" t="s">
        <v>159</v>
      </c>
      <c r="AU205" s="152" t="s">
        <v>87</v>
      </c>
      <c r="AV205" s="12" t="s">
        <v>87</v>
      </c>
      <c r="AW205" s="12" t="s">
        <v>39</v>
      </c>
      <c r="AX205" s="12" t="s">
        <v>78</v>
      </c>
      <c r="AY205" s="152" t="s">
        <v>147</v>
      </c>
    </row>
    <row r="206" spans="2:51" s="12" customFormat="1" ht="11.25">
      <c r="B206" s="150"/>
      <c r="D206" s="151" t="s">
        <v>159</v>
      </c>
      <c r="E206" s="152" t="s">
        <v>32</v>
      </c>
      <c r="F206" s="153" t="s">
        <v>186</v>
      </c>
      <c r="H206" s="154">
        <v>44.95</v>
      </c>
      <c r="I206" s="155"/>
      <c r="L206" s="150"/>
      <c r="M206" s="156"/>
      <c r="T206" s="157"/>
      <c r="AT206" s="152" t="s">
        <v>159</v>
      </c>
      <c r="AU206" s="152" t="s">
        <v>87</v>
      </c>
      <c r="AV206" s="12" t="s">
        <v>87</v>
      </c>
      <c r="AW206" s="12" t="s">
        <v>39</v>
      </c>
      <c r="AX206" s="12" t="s">
        <v>78</v>
      </c>
      <c r="AY206" s="152" t="s">
        <v>147</v>
      </c>
    </row>
    <row r="207" spans="2:51" s="12" customFormat="1" ht="11.25">
      <c r="B207" s="150"/>
      <c r="D207" s="151" t="s">
        <v>159</v>
      </c>
      <c r="E207" s="152" t="s">
        <v>32</v>
      </c>
      <c r="F207" s="153" t="s">
        <v>187</v>
      </c>
      <c r="H207" s="154">
        <v>23.17</v>
      </c>
      <c r="I207" s="155"/>
      <c r="L207" s="150"/>
      <c r="M207" s="156"/>
      <c r="T207" s="157"/>
      <c r="AT207" s="152" t="s">
        <v>159</v>
      </c>
      <c r="AU207" s="152" t="s">
        <v>87</v>
      </c>
      <c r="AV207" s="12" t="s">
        <v>87</v>
      </c>
      <c r="AW207" s="12" t="s">
        <v>39</v>
      </c>
      <c r="AX207" s="12" t="s">
        <v>78</v>
      </c>
      <c r="AY207" s="152" t="s">
        <v>147</v>
      </c>
    </row>
    <row r="208" spans="2:51" s="12" customFormat="1" ht="11.25">
      <c r="B208" s="150"/>
      <c r="D208" s="151" t="s">
        <v>159</v>
      </c>
      <c r="E208" s="152" t="s">
        <v>32</v>
      </c>
      <c r="F208" s="153" t="s">
        <v>188</v>
      </c>
      <c r="H208" s="154">
        <v>21.47</v>
      </c>
      <c r="I208" s="155"/>
      <c r="L208" s="150"/>
      <c r="M208" s="156"/>
      <c r="T208" s="157"/>
      <c r="AT208" s="152" t="s">
        <v>159</v>
      </c>
      <c r="AU208" s="152" t="s">
        <v>87</v>
      </c>
      <c r="AV208" s="12" t="s">
        <v>87</v>
      </c>
      <c r="AW208" s="12" t="s">
        <v>39</v>
      </c>
      <c r="AX208" s="12" t="s">
        <v>78</v>
      </c>
      <c r="AY208" s="152" t="s">
        <v>147</v>
      </c>
    </row>
    <row r="209" spans="2:51" s="15" customFormat="1" ht="11.25">
      <c r="B209" s="172"/>
      <c r="D209" s="151" t="s">
        <v>159</v>
      </c>
      <c r="E209" s="173" t="s">
        <v>32</v>
      </c>
      <c r="F209" s="174" t="s">
        <v>189</v>
      </c>
      <c r="H209" s="175">
        <v>575.86999999999989</v>
      </c>
      <c r="I209" s="176"/>
      <c r="L209" s="172"/>
      <c r="M209" s="177"/>
      <c r="T209" s="178"/>
      <c r="AT209" s="173" t="s">
        <v>159</v>
      </c>
      <c r="AU209" s="173" t="s">
        <v>87</v>
      </c>
      <c r="AV209" s="15" t="s">
        <v>190</v>
      </c>
      <c r="AW209" s="15" t="s">
        <v>39</v>
      </c>
      <c r="AX209" s="15" t="s">
        <v>78</v>
      </c>
      <c r="AY209" s="173" t="s">
        <v>147</v>
      </c>
    </row>
    <row r="210" spans="2:51" s="14" customFormat="1" ht="11.25">
      <c r="B210" s="166"/>
      <c r="D210" s="151" t="s">
        <v>159</v>
      </c>
      <c r="E210" s="167" t="s">
        <v>32</v>
      </c>
      <c r="F210" s="168" t="s">
        <v>191</v>
      </c>
      <c r="H210" s="167" t="s">
        <v>32</v>
      </c>
      <c r="I210" s="169"/>
      <c r="L210" s="166"/>
      <c r="M210" s="170"/>
      <c r="T210" s="171"/>
      <c r="AT210" s="167" t="s">
        <v>159</v>
      </c>
      <c r="AU210" s="167" t="s">
        <v>87</v>
      </c>
      <c r="AV210" s="14" t="s">
        <v>85</v>
      </c>
      <c r="AW210" s="14" t="s">
        <v>39</v>
      </c>
      <c r="AX210" s="14" t="s">
        <v>78</v>
      </c>
      <c r="AY210" s="167" t="s">
        <v>147</v>
      </c>
    </row>
    <row r="211" spans="2:51" s="12" customFormat="1" ht="11.25">
      <c r="B211" s="150"/>
      <c r="D211" s="151" t="s">
        <v>159</v>
      </c>
      <c r="E211" s="152" t="s">
        <v>32</v>
      </c>
      <c r="F211" s="153" t="s">
        <v>192</v>
      </c>
      <c r="H211" s="154">
        <v>67.97</v>
      </c>
      <c r="I211" s="155"/>
      <c r="L211" s="150"/>
      <c r="M211" s="156"/>
      <c r="T211" s="157"/>
      <c r="AT211" s="152" t="s">
        <v>159</v>
      </c>
      <c r="AU211" s="152" t="s">
        <v>87</v>
      </c>
      <c r="AV211" s="12" t="s">
        <v>87</v>
      </c>
      <c r="AW211" s="12" t="s">
        <v>39</v>
      </c>
      <c r="AX211" s="12" t="s">
        <v>78</v>
      </c>
      <c r="AY211" s="152" t="s">
        <v>147</v>
      </c>
    </row>
    <row r="212" spans="2:51" s="12" customFormat="1" ht="11.25">
      <c r="B212" s="150"/>
      <c r="D212" s="151" t="s">
        <v>159</v>
      </c>
      <c r="E212" s="152" t="s">
        <v>32</v>
      </c>
      <c r="F212" s="153" t="s">
        <v>193</v>
      </c>
      <c r="H212" s="154">
        <v>73.08</v>
      </c>
      <c r="I212" s="155"/>
      <c r="L212" s="150"/>
      <c r="M212" s="156"/>
      <c r="T212" s="157"/>
      <c r="AT212" s="152" t="s">
        <v>159</v>
      </c>
      <c r="AU212" s="152" t="s">
        <v>87</v>
      </c>
      <c r="AV212" s="12" t="s">
        <v>87</v>
      </c>
      <c r="AW212" s="12" t="s">
        <v>39</v>
      </c>
      <c r="AX212" s="12" t="s">
        <v>78</v>
      </c>
      <c r="AY212" s="152" t="s">
        <v>147</v>
      </c>
    </row>
    <row r="213" spans="2:51" s="12" customFormat="1" ht="11.25">
      <c r="B213" s="150"/>
      <c r="D213" s="151" t="s">
        <v>159</v>
      </c>
      <c r="E213" s="152" t="s">
        <v>32</v>
      </c>
      <c r="F213" s="153" t="s">
        <v>194</v>
      </c>
      <c r="H213" s="154">
        <v>58.78</v>
      </c>
      <c r="I213" s="155"/>
      <c r="L213" s="150"/>
      <c r="M213" s="156"/>
      <c r="T213" s="157"/>
      <c r="AT213" s="152" t="s">
        <v>159</v>
      </c>
      <c r="AU213" s="152" t="s">
        <v>87</v>
      </c>
      <c r="AV213" s="12" t="s">
        <v>87</v>
      </c>
      <c r="AW213" s="12" t="s">
        <v>39</v>
      </c>
      <c r="AX213" s="12" t="s">
        <v>78</v>
      </c>
      <c r="AY213" s="152" t="s">
        <v>147</v>
      </c>
    </row>
    <row r="214" spans="2:51" s="12" customFormat="1" ht="11.25">
      <c r="B214" s="150"/>
      <c r="D214" s="151" t="s">
        <v>159</v>
      </c>
      <c r="E214" s="152" t="s">
        <v>32</v>
      </c>
      <c r="F214" s="153" t="s">
        <v>195</v>
      </c>
      <c r="H214" s="154">
        <v>5</v>
      </c>
      <c r="I214" s="155"/>
      <c r="L214" s="150"/>
      <c r="M214" s="156"/>
      <c r="T214" s="157"/>
      <c r="AT214" s="152" t="s">
        <v>159</v>
      </c>
      <c r="AU214" s="152" t="s">
        <v>87</v>
      </c>
      <c r="AV214" s="12" t="s">
        <v>87</v>
      </c>
      <c r="AW214" s="12" t="s">
        <v>39</v>
      </c>
      <c r="AX214" s="12" t="s">
        <v>78</v>
      </c>
      <c r="AY214" s="152" t="s">
        <v>147</v>
      </c>
    </row>
    <row r="215" spans="2:51" s="12" customFormat="1" ht="11.25">
      <c r="B215" s="150"/>
      <c r="D215" s="151" t="s">
        <v>159</v>
      </c>
      <c r="E215" s="152" t="s">
        <v>32</v>
      </c>
      <c r="F215" s="153" t="s">
        <v>196</v>
      </c>
      <c r="H215" s="154">
        <v>73.040000000000006</v>
      </c>
      <c r="I215" s="155"/>
      <c r="L215" s="150"/>
      <c r="M215" s="156"/>
      <c r="T215" s="157"/>
      <c r="AT215" s="152" t="s">
        <v>159</v>
      </c>
      <c r="AU215" s="152" t="s">
        <v>87</v>
      </c>
      <c r="AV215" s="12" t="s">
        <v>87</v>
      </c>
      <c r="AW215" s="12" t="s">
        <v>39</v>
      </c>
      <c r="AX215" s="12" t="s">
        <v>78</v>
      </c>
      <c r="AY215" s="152" t="s">
        <v>147</v>
      </c>
    </row>
    <row r="216" spans="2:51" s="12" customFormat="1" ht="11.25">
      <c r="B216" s="150"/>
      <c r="D216" s="151" t="s">
        <v>159</v>
      </c>
      <c r="E216" s="152" t="s">
        <v>32</v>
      </c>
      <c r="F216" s="153" t="s">
        <v>197</v>
      </c>
      <c r="H216" s="154">
        <v>33.299999999999997</v>
      </c>
      <c r="I216" s="155"/>
      <c r="L216" s="150"/>
      <c r="M216" s="156"/>
      <c r="T216" s="157"/>
      <c r="AT216" s="152" t="s">
        <v>159</v>
      </c>
      <c r="AU216" s="152" t="s">
        <v>87</v>
      </c>
      <c r="AV216" s="12" t="s">
        <v>87</v>
      </c>
      <c r="AW216" s="12" t="s">
        <v>39</v>
      </c>
      <c r="AX216" s="12" t="s">
        <v>78</v>
      </c>
      <c r="AY216" s="152" t="s">
        <v>147</v>
      </c>
    </row>
    <row r="217" spans="2:51" s="12" customFormat="1" ht="11.25">
      <c r="B217" s="150"/>
      <c r="D217" s="151" t="s">
        <v>159</v>
      </c>
      <c r="E217" s="152" t="s">
        <v>32</v>
      </c>
      <c r="F217" s="153" t="s">
        <v>198</v>
      </c>
      <c r="H217" s="154">
        <v>37.79</v>
      </c>
      <c r="I217" s="155"/>
      <c r="L217" s="150"/>
      <c r="M217" s="156"/>
      <c r="T217" s="157"/>
      <c r="AT217" s="152" t="s">
        <v>159</v>
      </c>
      <c r="AU217" s="152" t="s">
        <v>87</v>
      </c>
      <c r="AV217" s="12" t="s">
        <v>87</v>
      </c>
      <c r="AW217" s="12" t="s">
        <v>39</v>
      </c>
      <c r="AX217" s="12" t="s">
        <v>78</v>
      </c>
      <c r="AY217" s="152" t="s">
        <v>147</v>
      </c>
    </row>
    <row r="218" spans="2:51" s="12" customFormat="1" ht="11.25">
      <c r="B218" s="150"/>
      <c r="D218" s="151" t="s">
        <v>159</v>
      </c>
      <c r="E218" s="152" t="s">
        <v>32</v>
      </c>
      <c r="F218" s="153" t="s">
        <v>199</v>
      </c>
      <c r="H218" s="154">
        <v>68.319999999999993</v>
      </c>
      <c r="I218" s="155"/>
      <c r="L218" s="150"/>
      <c r="M218" s="156"/>
      <c r="T218" s="157"/>
      <c r="AT218" s="152" t="s">
        <v>159</v>
      </c>
      <c r="AU218" s="152" t="s">
        <v>87</v>
      </c>
      <c r="AV218" s="12" t="s">
        <v>87</v>
      </c>
      <c r="AW218" s="12" t="s">
        <v>39</v>
      </c>
      <c r="AX218" s="12" t="s">
        <v>78</v>
      </c>
      <c r="AY218" s="152" t="s">
        <v>147</v>
      </c>
    </row>
    <row r="219" spans="2:51" s="12" customFormat="1" ht="11.25">
      <c r="B219" s="150"/>
      <c r="D219" s="151" t="s">
        <v>159</v>
      </c>
      <c r="E219" s="152" t="s">
        <v>32</v>
      </c>
      <c r="F219" s="153" t="s">
        <v>200</v>
      </c>
      <c r="H219" s="154">
        <v>20.96</v>
      </c>
      <c r="I219" s="155"/>
      <c r="L219" s="150"/>
      <c r="M219" s="156"/>
      <c r="T219" s="157"/>
      <c r="AT219" s="152" t="s">
        <v>159</v>
      </c>
      <c r="AU219" s="152" t="s">
        <v>87</v>
      </c>
      <c r="AV219" s="12" t="s">
        <v>87</v>
      </c>
      <c r="AW219" s="12" t="s">
        <v>39</v>
      </c>
      <c r="AX219" s="12" t="s">
        <v>78</v>
      </c>
      <c r="AY219" s="152" t="s">
        <v>147</v>
      </c>
    </row>
    <row r="220" spans="2:51" s="12" customFormat="1" ht="11.25">
      <c r="B220" s="150"/>
      <c r="D220" s="151" t="s">
        <v>159</v>
      </c>
      <c r="E220" s="152" t="s">
        <v>32</v>
      </c>
      <c r="F220" s="153" t="s">
        <v>201</v>
      </c>
      <c r="H220" s="154">
        <v>61.32</v>
      </c>
      <c r="I220" s="155"/>
      <c r="L220" s="150"/>
      <c r="M220" s="156"/>
      <c r="T220" s="157"/>
      <c r="AT220" s="152" t="s">
        <v>159</v>
      </c>
      <c r="AU220" s="152" t="s">
        <v>87</v>
      </c>
      <c r="AV220" s="12" t="s">
        <v>87</v>
      </c>
      <c r="AW220" s="12" t="s">
        <v>39</v>
      </c>
      <c r="AX220" s="12" t="s">
        <v>78</v>
      </c>
      <c r="AY220" s="152" t="s">
        <v>147</v>
      </c>
    </row>
    <row r="221" spans="2:51" s="12" customFormat="1" ht="11.25">
      <c r="B221" s="150"/>
      <c r="D221" s="151" t="s">
        <v>159</v>
      </c>
      <c r="E221" s="152" t="s">
        <v>32</v>
      </c>
      <c r="F221" s="153" t="s">
        <v>202</v>
      </c>
      <c r="H221" s="154">
        <v>15.82</v>
      </c>
      <c r="I221" s="155"/>
      <c r="L221" s="150"/>
      <c r="M221" s="156"/>
      <c r="T221" s="157"/>
      <c r="AT221" s="152" t="s">
        <v>159</v>
      </c>
      <c r="AU221" s="152" t="s">
        <v>87</v>
      </c>
      <c r="AV221" s="12" t="s">
        <v>87</v>
      </c>
      <c r="AW221" s="12" t="s">
        <v>39</v>
      </c>
      <c r="AX221" s="12" t="s">
        <v>78</v>
      </c>
      <c r="AY221" s="152" t="s">
        <v>147</v>
      </c>
    </row>
    <row r="222" spans="2:51" s="12" customFormat="1" ht="11.25">
      <c r="B222" s="150"/>
      <c r="D222" s="151" t="s">
        <v>159</v>
      </c>
      <c r="E222" s="152" t="s">
        <v>32</v>
      </c>
      <c r="F222" s="153" t="s">
        <v>203</v>
      </c>
      <c r="H222" s="154">
        <v>93.83</v>
      </c>
      <c r="I222" s="155"/>
      <c r="L222" s="150"/>
      <c r="M222" s="156"/>
      <c r="T222" s="157"/>
      <c r="AT222" s="152" t="s">
        <v>159</v>
      </c>
      <c r="AU222" s="152" t="s">
        <v>87</v>
      </c>
      <c r="AV222" s="12" t="s">
        <v>87</v>
      </c>
      <c r="AW222" s="12" t="s">
        <v>39</v>
      </c>
      <c r="AX222" s="12" t="s">
        <v>78</v>
      </c>
      <c r="AY222" s="152" t="s">
        <v>147</v>
      </c>
    </row>
    <row r="223" spans="2:51" s="12" customFormat="1" ht="11.25">
      <c r="B223" s="150"/>
      <c r="D223" s="151" t="s">
        <v>159</v>
      </c>
      <c r="E223" s="152" t="s">
        <v>32</v>
      </c>
      <c r="F223" s="153" t="s">
        <v>204</v>
      </c>
      <c r="H223" s="154">
        <v>76.209999999999994</v>
      </c>
      <c r="I223" s="155"/>
      <c r="L223" s="150"/>
      <c r="M223" s="156"/>
      <c r="T223" s="157"/>
      <c r="AT223" s="152" t="s">
        <v>159</v>
      </c>
      <c r="AU223" s="152" t="s">
        <v>87</v>
      </c>
      <c r="AV223" s="12" t="s">
        <v>87</v>
      </c>
      <c r="AW223" s="12" t="s">
        <v>39</v>
      </c>
      <c r="AX223" s="12" t="s">
        <v>78</v>
      </c>
      <c r="AY223" s="152" t="s">
        <v>147</v>
      </c>
    </row>
    <row r="224" spans="2:51" s="12" customFormat="1" ht="11.25">
      <c r="B224" s="150"/>
      <c r="D224" s="151" t="s">
        <v>159</v>
      </c>
      <c r="E224" s="152" t="s">
        <v>32</v>
      </c>
      <c r="F224" s="153" t="s">
        <v>205</v>
      </c>
      <c r="H224" s="154">
        <v>28.99</v>
      </c>
      <c r="I224" s="155"/>
      <c r="L224" s="150"/>
      <c r="M224" s="156"/>
      <c r="T224" s="157"/>
      <c r="AT224" s="152" t="s">
        <v>159</v>
      </c>
      <c r="AU224" s="152" t="s">
        <v>87</v>
      </c>
      <c r="AV224" s="12" t="s">
        <v>87</v>
      </c>
      <c r="AW224" s="12" t="s">
        <v>39</v>
      </c>
      <c r="AX224" s="12" t="s">
        <v>78</v>
      </c>
      <c r="AY224" s="152" t="s">
        <v>147</v>
      </c>
    </row>
    <row r="225" spans="2:65" s="12" customFormat="1" ht="11.25">
      <c r="B225" s="150"/>
      <c r="D225" s="151" t="s">
        <v>159</v>
      </c>
      <c r="E225" s="152" t="s">
        <v>32</v>
      </c>
      <c r="F225" s="153" t="s">
        <v>206</v>
      </c>
      <c r="H225" s="154">
        <v>22.65</v>
      </c>
      <c r="I225" s="155"/>
      <c r="L225" s="150"/>
      <c r="M225" s="156"/>
      <c r="T225" s="157"/>
      <c r="AT225" s="152" t="s">
        <v>159</v>
      </c>
      <c r="AU225" s="152" t="s">
        <v>87</v>
      </c>
      <c r="AV225" s="12" t="s">
        <v>87</v>
      </c>
      <c r="AW225" s="12" t="s">
        <v>39</v>
      </c>
      <c r="AX225" s="12" t="s">
        <v>78</v>
      </c>
      <c r="AY225" s="152" t="s">
        <v>147</v>
      </c>
    </row>
    <row r="226" spans="2:65" s="15" customFormat="1" ht="11.25">
      <c r="B226" s="172"/>
      <c r="D226" s="151" t="s">
        <v>159</v>
      </c>
      <c r="E226" s="173" t="s">
        <v>32</v>
      </c>
      <c r="F226" s="174" t="s">
        <v>189</v>
      </c>
      <c r="H226" s="175">
        <v>737.06000000000006</v>
      </c>
      <c r="I226" s="176"/>
      <c r="L226" s="172"/>
      <c r="M226" s="177"/>
      <c r="T226" s="178"/>
      <c r="AT226" s="173" t="s">
        <v>159</v>
      </c>
      <c r="AU226" s="173" t="s">
        <v>87</v>
      </c>
      <c r="AV226" s="15" t="s">
        <v>190</v>
      </c>
      <c r="AW226" s="15" t="s">
        <v>39</v>
      </c>
      <c r="AX226" s="15" t="s">
        <v>78</v>
      </c>
      <c r="AY226" s="173" t="s">
        <v>147</v>
      </c>
    </row>
    <row r="227" spans="2:65" s="13" customFormat="1" ht="11.25">
      <c r="B227" s="158"/>
      <c r="D227" s="151" t="s">
        <v>159</v>
      </c>
      <c r="E227" s="159" t="s">
        <v>32</v>
      </c>
      <c r="F227" s="160" t="s">
        <v>162</v>
      </c>
      <c r="H227" s="161">
        <v>1312.9299999999998</v>
      </c>
      <c r="I227" s="162"/>
      <c r="L227" s="158"/>
      <c r="M227" s="163"/>
      <c r="T227" s="164"/>
      <c r="AT227" s="159" t="s">
        <v>159</v>
      </c>
      <c r="AU227" s="159" t="s">
        <v>87</v>
      </c>
      <c r="AV227" s="13" t="s">
        <v>155</v>
      </c>
      <c r="AW227" s="13" t="s">
        <v>39</v>
      </c>
      <c r="AX227" s="13" t="s">
        <v>85</v>
      </c>
      <c r="AY227" s="159" t="s">
        <v>147</v>
      </c>
    </row>
    <row r="228" spans="2:65" s="1" customFormat="1" ht="37.9" customHeight="1">
      <c r="B228" s="34"/>
      <c r="C228" s="133" t="s">
        <v>218</v>
      </c>
      <c r="D228" s="133" t="s">
        <v>150</v>
      </c>
      <c r="E228" s="134" t="s">
        <v>219</v>
      </c>
      <c r="F228" s="135" t="s">
        <v>220</v>
      </c>
      <c r="G228" s="136" t="s">
        <v>165</v>
      </c>
      <c r="H228" s="137">
        <v>1260.21</v>
      </c>
      <c r="I228" s="138"/>
      <c r="J228" s="139">
        <f>ROUND(I228*H228,2)</f>
        <v>0</v>
      </c>
      <c r="K228" s="135" t="s">
        <v>154</v>
      </c>
      <c r="L228" s="34"/>
      <c r="M228" s="140" t="s">
        <v>32</v>
      </c>
      <c r="N228" s="141" t="s">
        <v>49</v>
      </c>
      <c r="P228" s="142">
        <f>O228*H228</f>
        <v>0</v>
      </c>
      <c r="Q228" s="142">
        <v>4.0000000000000003E-5</v>
      </c>
      <c r="R228" s="142">
        <f>Q228*H228</f>
        <v>5.0408400000000006E-2</v>
      </c>
      <c r="S228" s="142">
        <v>0</v>
      </c>
      <c r="T228" s="143">
        <f>S228*H228</f>
        <v>0</v>
      </c>
      <c r="AR228" s="144" t="s">
        <v>155</v>
      </c>
      <c r="AT228" s="144" t="s">
        <v>150</v>
      </c>
      <c r="AU228" s="144" t="s">
        <v>87</v>
      </c>
      <c r="AY228" s="18" t="s">
        <v>147</v>
      </c>
      <c r="BE228" s="145">
        <f>IF(N228="základní",J228,0)</f>
        <v>0</v>
      </c>
      <c r="BF228" s="145">
        <f>IF(N228="snížená",J228,0)</f>
        <v>0</v>
      </c>
      <c r="BG228" s="145">
        <f>IF(N228="zákl. přenesená",J228,0)</f>
        <v>0</v>
      </c>
      <c r="BH228" s="145">
        <f>IF(N228="sníž. přenesená",J228,0)</f>
        <v>0</v>
      </c>
      <c r="BI228" s="145">
        <f>IF(N228="nulová",J228,0)</f>
        <v>0</v>
      </c>
      <c r="BJ228" s="18" t="s">
        <v>85</v>
      </c>
      <c r="BK228" s="145">
        <f>ROUND(I228*H228,2)</f>
        <v>0</v>
      </c>
      <c r="BL228" s="18" t="s">
        <v>155</v>
      </c>
      <c r="BM228" s="144" t="s">
        <v>221</v>
      </c>
    </row>
    <row r="229" spans="2:65" s="1" customFormat="1" ht="11.25">
      <c r="B229" s="34"/>
      <c r="D229" s="146" t="s">
        <v>157</v>
      </c>
      <c r="F229" s="147" t="s">
        <v>222</v>
      </c>
      <c r="I229" s="148"/>
      <c r="L229" s="34"/>
      <c r="M229" s="149"/>
      <c r="T229" s="55"/>
      <c r="AT229" s="18" t="s">
        <v>157</v>
      </c>
      <c r="AU229" s="18" t="s">
        <v>87</v>
      </c>
    </row>
    <row r="230" spans="2:65" s="14" customFormat="1" ht="11.25">
      <c r="B230" s="166"/>
      <c r="D230" s="151" t="s">
        <v>159</v>
      </c>
      <c r="E230" s="167" t="s">
        <v>32</v>
      </c>
      <c r="F230" s="168" t="s">
        <v>170</v>
      </c>
      <c r="H230" s="167" t="s">
        <v>32</v>
      </c>
      <c r="I230" s="169"/>
      <c r="L230" s="166"/>
      <c r="M230" s="170"/>
      <c r="T230" s="171"/>
      <c r="AT230" s="167" t="s">
        <v>159</v>
      </c>
      <c r="AU230" s="167" t="s">
        <v>87</v>
      </c>
      <c r="AV230" s="14" t="s">
        <v>85</v>
      </c>
      <c r="AW230" s="14" t="s">
        <v>39</v>
      </c>
      <c r="AX230" s="14" t="s">
        <v>78</v>
      </c>
      <c r="AY230" s="167" t="s">
        <v>147</v>
      </c>
    </row>
    <row r="231" spans="2:65" s="12" customFormat="1" ht="11.25">
      <c r="B231" s="150"/>
      <c r="D231" s="151" t="s">
        <v>159</v>
      </c>
      <c r="E231" s="152" t="s">
        <v>32</v>
      </c>
      <c r="F231" s="153" t="s">
        <v>172</v>
      </c>
      <c r="H231" s="154">
        <v>5.65</v>
      </c>
      <c r="I231" s="155"/>
      <c r="L231" s="150"/>
      <c r="M231" s="156"/>
      <c r="T231" s="157"/>
      <c r="AT231" s="152" t="s">
        <v>159</v>
      </c>
      <c r="AU231" s="152" t="s">
        <v>87</v>
      </c>
      <c r="AV231" s="12" t="s">
        <v>87</v>
      </c>
      <c r="AW231" s="12" t="s">
        <v>39</v>
      </c>
      <c r="AX231" s="12" t="s">
        <v>78</v>
      </c>
      <c r="AY231" s="152" t="s">
        <v>147</v>
      </c>
    </row>
    <row r="232" spans="2:65" s="12" customFormat="1" ht="11.25">
      <c r="B232" s="150"/>
      <c r="D232" s="151" t="s">
        <v>159</v>
      </c>
      <c r="E232" s="152" t="s">
        <v>32</v>
      </c>
      <c r="F232" s="153" t="s">
        <v>173</v>
      </c>
      <c r="H232" s="154">
        <v>83.39</v>
      </c>
      <c r="I232" s="155"/>
      <c r="L232" s="150"/>
      <c r="M232" s="156"/>
      <c r="T232" s="157"/>
      <c r="AT232" s="152" t="s">
        <v>159</v>
      </c>
      <c r="AU232" s="152" t="s">
        <v>87</v>
      </c>
      <c r="AV232" s="12" t="s">
        <v>87</v>
      </c>
      <c r="AW232" s="12" t="s">
        <v>39</v>
      </c>
      <c r="AX232" s="12" t="s">
        <v>78</v>
      </c>
      <c r="AY232" s="152" t="s">
        <v>147</v>
      </c>
    </row>
    <row r="233" spans="2:65" s="12" customFormat="1" ht="11.25">
      <c r="B233" s="150"/>
      <c r="D233" s="151" t="s">
        <v>159</v>
      </c>
      <c r="E233" s="152" t="s">
        <v>32</v>
      </c>
      <c r="F233" s="153" t="s">
        <v>174</v>
      </c>
      <c r="H233" s="154">
        <v>3.91</v>
      </c>
      <c r="I233" s="155"/>
      <c r="L233" s="150"/>
      <c r="M233" s="156"/>
      <c r="T233" s="157"/>
      <c r="AT233" s="152" t="s">
        <v>159</v>
      </c>
      <c r="AU233" s="152" t="s">
        <v>87</v>
      </c>
      <c r="AV233" s="12" t="s">
        <v>87</v>
      </c>
      <c r="AW233" s="12" t="s">
        <v>39</v>
      </c>
      <c r="AX233" s="12" t="s">
        <v>78</v>
      </c>
      <c r="AY233" s="152" t="s">
        <v>147</v>
      </c>
    </row>
    <row r="234" spans="2:65" s="12" customFormat="1" ht="11.25">
      <c r="B234" s="150"/>
      <c r="D234" s="151" t="s">
        <v>159</v>
      </c>
      <c r="E234" s="152" t="s">
        <v>32</v>
      </c>
      <c r="F234" s="153" t="s">
        <v>175</v>
      </c>
      <c r="H234" s="154">
        <v>4.68</v>
      </c>
      <c r="I234" s="155"/>
      <c r="L234" s="150"/>
      <c r="M234" s="156"/>
      <c r="T234" s="157"/>
      <c r="AT234" s="152" t="s">
        <v>159</v>
      </c>
      <c r="AU234" s="152" t="s">
        <v>87</v>
      </c>
      <c r="AV234" s="12" t="s">
        <v>87</v>
      </c>
      <c r="AW234" s="12" t="s">
        <v>39</v>
      </c>
      <c r="AX234" s="12" t="s">
        <v>78</v>
      </c>
      <c r="AY234" s="152" t="s">
        <v>147</v>
      </c>
    </row>
    <row r="235" spans="2:65" s="12" customFormat="1" ht="11.25">
      <c r="B235" s="150"/>
      <c r="D235" s="151" t="s">
        <v>159</v>
      </c>
      <c r="E235" s="152" t="s">
        <v>32</v>
      </c>
      <c r="F235" s="153" t="s">
        <v>176</v>
      </c>
      <c r="H235" s="154">
        <v>132.55000000000001</v>
      </c>
      <c r="I235" s="155"/>
      <c r="L235" s="150"/>
      <c r="M235" s="156"/>
      <c r="T235" s="157"/>
      <c r="AT235" s="152" t="s">
        <v>159</v>
      </c>
      <c r="AU235" s="152" t="s">
        <v>87</v>
      </c>
      <c r="AV235" s="12" t="s">
        <v>87</v>
      </c>
      <c r="AW235" s="12" t="s">
        <v>39</v>
      </c>
      <c r="AX235" s="12" t="s">
        <v>78</v>
      </c>
      <c r="AY235" s="152" t="s">
        <v>147</v>
      </c>
    </row>
    <row r="236" spans="2:65" s="12" customFormat="1" ht="11.25">
      <c r="B236" s="150"/>
      <c r="D236" s="151" t="s">
        <v>159</v>
      </c>
      <c r="E236" s="152" t="s">
        <v>32</v>
      </c>
      <c r="F236" s="153" t="s">
        <v>177</v>
      </c>
      <c r="H236" s="154">
        <v>22.15</v>
      </c>
      <c r="I236" s="155"/>
      <c r="L236" s="150"/>
      <c r="M236" s="156"/>
      <c r="T236" s="157"/>
      <c r="AT236" s="152" t="s">
        <v>159</v>
      </c>
      <c r="AU236" s="152" t="s">
        <v>87</v>
      </c>
      <c r="AV236" s="12" t="s">
        <v>87</v>
      </c>
      <c r="AW236" s="12" t="s">
        <v>39</v>
      </c>
      <c r="AX236" s="12" t="s">
        <v>78</v>
      </c>
      <c r="AY236" s="152" t="s">
        <v>147</v>
      </c>
    </row>
    <row r="237" spans="2:65" s="12" customFormat="1" ht="11.25">
      <c r="B237" s="150"/>
      <c r="D237" s="151" t="s">
        <v>159</v>
      </c>
      <c r="E237" s="152" t="s">
        <v>32</v>
      </c>
      <c r="F237" s="153" t="s">
        <v>178</v>
      </c>
      <c r="H237" s="154">
        <v>17.45</v>
      </c>
      <c r="I237" s="155"/>
      <c r="L237" s="150"/>
      <c r="M237" s="156"/>
      <c r="T237" s="157"/>
      <c r="AT237" s="152" t="s">
        <v>159</v>
      </c>
      <c r="AU237" s="152" t="s">
        <v>87</v>
      </c>
      <c r="AV237" s="12" t="s">
        <v>87</v>
      </c>
      <c r="AW237" s="12" t="s">
        <v>39</v>
      </c>
      <c r="AX237" s="12" t="s">
        <v>78</v>
      </c>
      <c r="AY237" s="152" t="s">
        <v>147</v>
      </c>
    </row>
    <row r="238" spans="2:65" s="12" customFormat="1" ht="11.25">
      <c r="B238" s="150"/>
      <c r="D238" s="151" t="s">
        <v>159</v>
      </c>
      <c r="E238" s="152" t="s">
        <v>32</v>
      </c>
      <c r="F238" s="153" t="s">
        <v>179</v>
      </c>
      <c r="H238" s="154">
        <v>24.99</v>
      </c>
      <c r="I238" s="155"/>
      <c r="L238" s="150"/>
      <c r="M238" s="156"/>
      <c r="T238" s="157"/>
      <c r="AT238" s="152" t="s">
        <v>159</v>
      </c>
      <c r="AU238" s="152" t="s">
        <v>87</v>
      </c>
      <c r="AV238" s="12" t="s">
        <v>87</v>
      </c>
      <c r="AW238" s="12" t="s">
        <v>39</v>
      </c>
      <c r="AX238" s="12" t="s">
        <v>78</v>
      </c>
      <c r="AY238" s="152" t="s">
        <v>147</v>
      </c>
    </row>
    <row r="239" spans="2:65" s="12" customFormat="1" ht="11.25">
      <c r="B239" s="150"/>
      <c r="D239" s="151" t="s">
        <v>159</v>
      </c>
      <c r="E239" s="152" t="s">
        <v>32</v>
      </c>
      <c r="F239" s="153" t="s">
        <v>180</v>
      </c>
      <c r="H239" s="154">
        <v>42.64</v>
      </c>
      <c r="I239" s="155"/>
      <c r="L239" s="150"/>
      <c r="M239" s="156"/>
      <c r="T239" s="157"/>
      <c r="AT239" s="152" t="s">
        <v>159</v>
      </c>
      <c r="AU239" s="152" t="s">
        <v>87</v>
      </c>
      <c r="AV239" s="12" t="s">
        <v>87</v>
      </c>
      <c r="AW239" s="12" t="s">
        <v>39</v>
      </c>
      <c r="AX239" s="12" t="s">
        <v>78</v>
      </c>
      <c r="AY239" s="152" t="s">
        <v>147</v>
      </c>
    </row>
    <row r="240" spans="2:65" s="12" customFormat="1" ht="11.25">
      <c r="B240" s="150"/>
      <c r="D240" s="151" t="s">
        <v>159</v>
      </c>
      <c r="E240" s="152" t="s">
        <v>32</v>
      </c>
      <c r="F240" s="153" t="s">
        <v>181</v>
      </c>
      <c r="H240" s="154">
        <v>48.68</v>
      </c>
      <c r="I240" s="155"/>
      <c r="L240" s="150"/>
      <c r="M240" s="156"/>
      <c r="T240" s="157"/>
      <c r="AT240" s="152" t="s">
        <v>159</v>
      </c>
      <c r="AU240" s="152" t="s">
        <v>87</v>
      </c>
      <c r="AV240" s="12" t="s">
        <v>87</v>
      </c>
      <c r="AW240" s="12" t="s">
        <v>39</v>
      </c>
      <c r="AX240" s="12" t="s">
        <v>78</v>
      </c>
      <c r="AY240" s="152" t="s">
        <v>147</v>
      </c>
    </row>
    <row r="241" spans="2:51" s="12" customFormat="1" ht="11.25">
      <c r="B241" s="150"/>
      <c r="D241" s="151" t="s">
        <v>159</v>
      </c>
      <c r="E241" s="152" t="s">
        <v>32</v>
      </c>
      <c r="F241" s="153" t="s">
        <v>182</v>
      </c>
      <c r="H241" s="154">
        <v>32.5</v>
      </c>
      <c r="I241" s="155"/>
      <c r="L241" s="150"/>
      <c r="M241" s="156"/>
      <c r="T241" s="157"/>
      <c r="AT241" s="152" t="s">
        <v>159</v>
      </c>
      <c r="AU241" s="152" t="s">
        <v>87</v>
      </c>
      <c r="AV241" s="12" t="s">
        <v>87</v>
      </c>
      <c r="AW241" s="12" t="s">
        <v>39</v>
      </c>
      <c r="AX241" s="12" t="s">
        <v>78</v>
      </c>
      <c r="AY241" s="152" t="s">
        <v>147</v>
      </c>
    </row>
    <row r="242" spans="2:51" s="12" customFormat="1" ht="11.25">
      <c r="B242" s="150"/>
      <c r="D242" s="151" t="s">
        <v>159</v>
      </c>
      <c r="E242" s="152" t="s">
        <v>32</v>
      </c>
      <c r="F242" s="153" t="s">
        <v>183</v>
      </c>
      <c r="H242" s="154">
        <v>8.0500000000000007</v>
      </c>
      <c r="I242" s="155"/>
      <c r="L242" s="150"/>
      <c r="M242" s="156"/>
      <c r="T242" s="157"/>
      <c r="AT242" s="152" t="s">
        <v>159</v>
      </c>
      <c r="AU242" s="152" t="s">
        <v>87</v>
      </c>
      <c r="AV242" s="12" t="s">
        <v>87</v>
      </c>
      <c r="AW242" s="12" t="s">
        <v>39</v>
      </c>
      <c r="AX242" s="12" t="s">
        <v>78</v>
      </c>
      <c r="AY242" s="152" t="s">
        <v>147</v>
      </c>
    </row>
    <row r="243" spans="2:51" s="12" customFormat="1" ht="11.25">
      <c r="B243" s="150"/>
      <c r="D243" s="151" t="s">
        <v>159</v>
      </c>
      <c r="E243" s="152" t="s">
        <v>32</v>
      </c>
      <c r="F243" s="153" t="s">
        <v>184</v>
      </c>
      <c r="H243" s="154">
        <v>3.46</v>
      </c>
      <c r="I243" s="155"/>
      <c r="L243" s="150"/>
      <c r="M243" s="156"/>
      <c r="T243" s="157"/>
      <c r="AT243" s="152" t="s">
        <v>159</v>
      </c>
      <c r="AU243" s="152" t="s">
        <v>87</v>
      </c>
      <c r="AV243" s="12" t="s">
        <v>87</v>
      </c>
      <c r="AW243" s="12" t="s">
        <v>39</v>
      </c>
      <c r="AX243" s="12" t="s">
        <v>78</v>
      </c>
      <c r="AY243" s="152" t="s">
        <v>147</v>
      </c>
    </row>
    <row r="244" spans="2:51" s="12" customFormat="1" ht="11.25">
      <c r="B244" s="150"/>
      <c r="D244" s="151" t="s">
        <v>159</v>
      </c>
      <c r="E244" s="152" t="s">
        <v>32</v>
      </c>
      <c r="F244" s="153" t="s">
        <v>185</v>
      </c>
      <c r="H244" s="154">
        <v>3.46</v>
      </c>
      <c r="I244" s="155"/>
      <c r="L244" s="150"/>
      <c r="M244" s="156"/>
      <c r="T244" s="157"/>
      <c r="AT244" s="152" t="s">
        <v>159</v>
      </c>
      <c r="AU244" s="152" t="s">
        <v>87</v>
      </c>
      <c r="AV244" s="12" t="s">
        <v>87</v>
      </c>
      <c r="AW244" s="12" t="s">
        <v>39</v>
      </c>
      <c r="AX244" s="12" t="s">
        <v>78</v>
      </c>
      <c r="AY244" s="152" t="s">
        <v>147</v>
      </c>
    </row>
    <row r="245" spans="2:51" s="12" customFormat="1" ht="11.25">
      <c r="B245" s="150"/>
      <c r="D245" s="151" t="s">
        <v>159</v>
      </c>
      <c r="E245" s="152" t="s">
        <v>32</v>
      </c>
      <c r="F245" s="153" t="s">
        <v>186</v>
      </c>
      <c r="H245" s="154">
        <v>44.95</v>
      </c>
      <c r="I245" s="155"/>
      <c r="L245" s="150"/>
      <c r="M245" s="156"/>
      <c r="T245" s="157"/>
      <c r="AT245" s="152" t="s">
        <v>159</v>
      </c>
      <c r="AU245" s="152" t="s">
        <v>87</v>
      </c>
      <c r="AV245" s="12" t="s">
        <v>87</v>
      </c>
      <c r="AW245" s="12" t="s">
        <v>39</v>
      </c>
      <c r="AX245" s="12" t="s">
        <v>78</v>
      </c>
      <c r="AY245" s="152" t="s">
        <v>147</v>
      </c>
    </row>
    <row r="246" spans="2:51" s="12" customFormat="1" ht="11.25">
      <c r="B246" s="150"/>
      <c r="D246" s="151" t="s">
        <v>159</v>
      </c>
      <c r="E246" s="152" t="s">
        <v>32</v>
      </c>
      <c r="F246" s="153" t="s">
        <v>187</v>
      </c>
      <c r="H246" s="154">
        <v>23.17</v>
      </c>
      <c r="I246" s="155"/>
      <c r="L246" s="150"/>
      <c r="M246" s="156"/>
      <c r="T246" s="157"/>
      <c r="AT246" s="152" t="s">
        <v>159</v>
      </c>
      <c r="AU246" s="152" t="s">
        <v>87</v>
      </c>
      <c r="AV246" s="12" t="s">
        <v>87</v>
      </c>
      <c r="AW246" s="12" t="s">
        <v>39</v>
      </c>
      <c r="AX246" s="12" t="s">
        <v>78</v>
      </c>
      <c r="AY246" s="152" t="s">
        <v>147</v>
      </c>
    </row>
    <row r="247" spans="2:51" s="12" customFormat="1" ht="11.25">
      <c r="B247" s="150"/>
      <c r="D247" s="151" t="s">
        <v>159</v>
      </c>
      <c r="E247" s="152" t="s">
        <v>32</v>
      </c>
      <c r="F247" s="153" t="s">
        <v>188</v>
      </c>
      <c r="H247" s="154">
        <v>21.47</v>
      </c>
      <c r="I247" s="155"/>
      <c r="L247" s="150"/>
      <c r="M247" s="156"/>
      <c r="T247" s="157"/>
      <c r="AT247" s="152" t="s">
        <v>159</v>
      </c>
      <c r="AU247" s="152" t="s">
        <v>87</v>
      </c>
      <c r="AV247" s="12" t="s">
        <v>87</v>
      </c>
      <c r="AW247" s="12" t="s">
        <v>39</v>
      </c>
      <c r="AX247" s="12" t="s">
        <v>78</v>
      </c>
      <c r="AY247" s="152" t="s">
        <v>147</v>
      </c>
    </row>
    <row r="248" spans="2:51" s="15" customFormat="1" ht="11.25">
      <c r="B248" s="172"/>
      <c r="D248" s="151" t="s">
        <v>159</v>
      </c>
      <c r="E248" s="173" t="s">
        <v>32</v>
      </c>
      <c r="F248" s="174" t="s">
        <v>189</v>
      </c>
      <c r="H248" s="175">
        <v>523.15</v>
      </c>
      <c r="I248" s="176"/>
      <c r="L248" s="172"/>
      <c r="M248" s="177"/>
      <c r="T248" s="178"/>
      <c r="AT248" s="173" t="s">
        <v>159</v>
      </c>
      <c r="AU248" s="173" t="s">
        <v>87</v>
      </c>
      <c r="AV248" s="15" t="s">
        <v>190</v>
      </c>
      <c r="AW248" s="15" t="s">
        <v>39</v>
      </c>
      <c r="AX248" s="15" t="s">
        <v>78</v>
      </c>
      <c r="AY248" s="173" t="s">
        <v>147</v>
      </c>
    </row>
    <row r="249" spans="2:51" s="14" customFormat="1" ht="11.25">
      <c r="B249" s="166"/>
      <c r="D249" s="151" t="s">
        <v>159</v>
      </c>
      <c r="E249" s="167" t="s">
        <v>32</v>
      </c>
      <c r="F249" s="168" t="s">
        <v>191</v>
      </c>
      <c r="H249" s="167" t="s">
        <v>32</v>
      </c>
      <c r="I249" s="169"/>
      <c r="L249" s="166"/>
      <c r="M249" s="170"/>
      <c r="T249" s="171"/>
      <c r="AT249" s="167" t="s">
        <v>159</v>
      </c>
      <c r="AU249" s="167" t="s">
        <v>87</v>
      </c>
      <c r="AV249" s="14" t="s">
        <v>85</v>
      </c>
      <c r="AW249" s="14" t="s">
        <v>39</v>
      </c>
      <c r="AX249" s="14" t="s">
        <v>78</v>
      </c>
      <c r="AY249" s="167" t="s">
        <v>147</v>
      </c>
    </row>
    <row r="250" spans="2:51" s="12" customFormat="1" ht="11.25">
      <c r="B250" s="150"/>
      <c r="D250" s="151" t="s">
        <v>159</v>
      </c>
      <c r="E250" s="152" t="s">
        <v>32</v>
      </c>
      <c r="F250" s="153" t="s">
        <v>192</v>
      </c>
      <c r="H250" s="154">
        <v>67.97</v>
      </c>
      <c r="I250" s="155"/>
      <c r="L250" s="150"/>
      <c r="M250" s="156"/>
      <c r="T250" s="157"/>
      <c r="AT250" s="152" t="s">
        <v>159</v>
      </c>
      <c r="AU250" s="152" t="s">
        <v>87</v>
      </c>
      <c r="AV250" s="12" t="s">
        <v>87</v>
      </c>
      <c r="AW250" s="12" t="s">
        <v>39</v>
      </c>
      <c r="AX250" s="12" t="s">
        <v>78</v>
      </c>
      <c r="AY250" s="152" t="s">
        <v>147</v>
      </c>
    </row>
    <row r="251" spans="2:51" s="12" customFormat="1" ht="11.25">
      <c r="B251" s="150"/>
      <c r="D251" s="151" t="s">
        <v>159</v>
      </c>
      <c r="E251" s="152" t="s">
        <v>32</v>
      </c>
      <c r="F251" s="153" t="s">
        <v>193</v>
      </c>
      <c r="H251" s="154">
        <v>73.08</v>
      </c>
      <c r="I251" s="155"/>
      <c r="L251" s="150"/>
      <c r="M251" s="156"/>
      <c r="T251" s="157"/>
      <c r="AT251" s="152" t="s">
        <v>159</v>
      </c>
      <c r="AU251" s="152" t="s">
        <v>87</v>
      </c>
      <c r="AV251" s="12" t="s">
        <v>87</v>
      </c>
      <c r="AW251" s="12" t="s">
        <v>39</v>
      </c>
      <c r="AX251" s="12" t="s">
        <v>78</v>
      </c>
      <c r="AY251" s="152" t="s">
        <v>147</v>
      </c>
    </row>
    <row r="252" spans="2:51" s="12" customFormat="1" ht="11.25">
      <c r="B252" s="150"/>
      <c r="D252" s="151" t="s">
        <v>159</v>
      </c>
      <c r="E252" s="152" t="s">
        <v>32</v>
      </c>
      <c r="F252" s="153" t="s">
        <v>194</v>
      </c>
      <c r="H252" s="154">
        <v>58.78</v>
      </c>
      <c r="I252" s="155"/>
      <c r="L252" s="150"/>
      <c r="M252" s="156"/>
      <c r="T252" s="157"/>
      <c r="AT252" s="152" t="s">
        <v>159</v>
      </c>
      <c r="AU252" s="152" t="s">
        <v>87</v>
      </c>
      <c r="AV252" s="12" t="s">
        <v>87</v>
      </c>
      <c r="AW252" s="12" t="s">
        <v>39</v>
      </c>
      <c r="AX252" s="12" t="s">
        <v>78</v>
      </c>
      <c r="AY252" s="152" t="s">
        <v>147</v>
      </c>
    </row>
    <row r="253" spans="2:51" s="12" customFormat="1" ht="11.25">
      <c r="B253" s="150"/>
      <c r="D253" s="151" t="s">
        <v>159</v>
      </c>
      <c r="E253" s="152" t="s">
        <v>32</v>
      </c>
      <c r="F253" s="153" t="s">
        <v>195</v>
      </c>
      <c r="H253" s="154">
        <v>5</v>
      </c>
      <c r="I253" s="155"/>
      <c r="L253" s="150"/>
      <c r="M253" s="156"/>
      <c r="T253" s="157"/>
      <c r="AT253" s="152" t="s">
        <v>159</v>
      </c>
      <c r="AU253" s="152" t="s">
        <v>87</v>
      </c>
      <c r="AV253" s="12" t="s">
        <v>87</v>
      </c>
      <c r="AW253" s="12" t="s">
        <v>39</v>
      </c>
      <c r="AX253" s="12" t="s">
        <v>78</v>
      </c>
      <c r="AY253" s="152" t="s">
        <v>147</v>
      </c>
    </row>
    <row r="254" spans="2:51" s="12" customFormat="1" ht="11.25">
      <c r="B254" s="150"/>
      <c r="D254" s="151" t="s">
        <v>159</v>
      </c>
      <c r="E254" s="152" t="s">
        <v>32</v>
      </c>
      <c r="F254" s="153" t="s">
        <v>196</v>
      </c>
      <c r="H254" s="154">
        <v>73.040000000000006</v>
      </c>
      <c r="I254" s="155"/>
      <c r="L254" s="150"/>
      <c r="M254" s="156"/>
      <c r="T254" s="157"/>
      <c r="AT254" s="152" t="s">
        <v>159</v>
      </c>
      <c r="AU254" s="152" t="s">
        <v>87</v>
      </c>
      <c r="AV254" s="12" t="s">
        <v>87</v>
      </c>
      <c r="AW254" s="12" t="s">
        <v>39</v>
      </c>
      <c r="AX254" s="12" t="s">
        <v>78</v>
      </c>
      <c r="AY254" s="152" t="s">
        <v>147</v>
      </c>
    </row>
    <row r="255" spans="2:51" s="12" customFormat="1" ht="11.25">
      <c r="B255" s="150"/>
      <c r="D255" s="151" t="s">
        <v>159</v>
      </c>
      <c r="E255" s="152" t="s">
        <v>32</v>
      </c>
      <c r="F255" s="153" t="s">
        <v>197</v>
      </c>
      <c r="H255" s="154">
        <v>33.299999999999997</v>
      </c>
      <c r="I255" s="155"/>
      <c r="L255" s="150"/>
      <c r="M255" s="156"/>
      <c r="T255" s="157"/>
      <c r="AT255" s="152" t="s">
        <v>159</v>
      </c>
      <c r="AU255" s="152" t="s">
        <v>87</v>
      </c>
      <c r="AV255" s="12" t="s">
        <v>87</v>
      </c>
      <c r="AW255" s="12" t="s">
        <v>39</v>
      </c>
      <c r="AX255" s="12" t="s">
        <v>78</v>
      </c>
      <c r="AY255" s="152" t="s">
        <v>147</v>
      </c>
    </row>
    <row r="256" spans="2:51" s="12" customFormat="1" ht="11.25">
      <c r="B256" s="150"/>
      <c r="D256" s="151" t="s">
        <v>159</v>
      </c>
      <c r="E256" s="152" t="s">
        <v>32</v>
      </c>
      <c r="F256" s="153" t="s">
        <v>198</v>
      </c>
      <c r="H256" s="154">
        <v>37.79</v>
      </c>
      <c r="I256" s="155"/>
      <c r="L256" s="150"/>
      <c r="M256" s="156"/>
      <c r="T256" s="157"/>
      <c r="AT256" s="152" t="s">
        <v>159</v>
      </c>
      <c r="AU256" s="152" t="s">
        <v>87</v>
      </c>
      <c r="AV256" s="12" t="s">
        <v>87</v>
      </c>
      <c r="AW256" s="12" t="s">
        <v>39</v>
      </c>
      <c r="AX256" s="12" t="s">
        <v>78</v>
      </c>
      <c r="AY256" s="152" t="s">
        <v>147</v>
      </c>
    </row>
    <row r="257" spans="2:65" s="12" customFormat="1" ht="11.25">
      <c r="B257" s="150"/>
      <c r="D257" s="151" t="s">
        <v>159</v>
      </c>
      <c r="E257" s="152" t="s">
        <v>32</v>
      </c>
      <c r="F257" s="153" t="s">
        <v>199</v>
      </c>
      <c r="H257" s="154">
        <v>68.319999999999993</v>
      </c>
      <c r="I257" s="155"/>
      <c r="L257" s="150"/>
      <c r="M257" s="156"/>
      <c r="T257" s="157"/>
      <c r="AT257" s="152" t="s">
        <v>159</v>
      </c>
      <c r="AU257" s="152" t="s">
        <v>87</v>
      </c>
      <c r="AV257" s="12" t="s">
        <v>87</v>
      </c>
      <c r="AW257" s="12" t="s">
        <v>39</v>
      </c>
      <c r="AX257" s="12" t="s">
        <v>78</v>
      </c>
      <c r="AY257" s="152" t="s">
        <v>147</v>
      </c>
    </row>
    <row r="258" spans="2:65" s="12" customFormat="1" ht="11.25">
      <c r="B258" s="150"/>
      <c r="D258" s="151" t="s">
        <v>159</v>
      </c>
      <c r="E258" s="152" t="s">
        <v>32</v>
      </c>
      <c r="F258" s="153" t="s">
        <v>200</v>
      </c>
      <c r="H258" s="154">
        <v>20.96</v>
      </c>
      <c r="I258" s="155"/>
      <c r="L258" s="150"/>
      <c r="M258" s="156"/>
      <c r="T258" s="157"/>
      <c r="AT258" s="152" t="s">
        <v>159</v>
      </c>
      <c r="AU258" s="152" t="s">
        <v>87</v>
      </c>
      <c r="AV258" s="12" t="s">
        <v>87</v>
      </c>
      <c r="AW258" s="12" t="s">
        <v>39</v>
      </c>
      <c r="AX258" s="12" t="s">
        <v>78</v>
      </c>
      <c r="AY258" s="152" t="s">
        <v>147</v>
      </c>
    </row>
    <row r="259" spans="2:65" s="12" customFormat="1" ht="11.25">
      <c r="B259" s="150"/>
      <c r="D259" s="151" t="s">
        <v>159</v>
      </c>
      <c r="E259" s="152" t="s">
        <v>32</v>
      </c>
      <c r="F259" s="153" t="s">
        <v>201</v>
      </c>
      <c r="H259" s="154">
        <v>61.32</v>
      </c>
      <c r="I259" s="155"/>
      <c r="L259" s="150"/>
      <c r="M259" s="156"/>
      <c r="T259" s="157"/>
      <c r="AT259" s="152" t="s">
        <v>159</v>
      </c>
      <c r="AU259" s="152" t="s">
        <v>87</v>
      </c>
      <c r="AV259" s="12" t="s">
        <v>87</v>
      </c>
      <c r="AW259" s="12" t="s">
        <v>39</v>
      </c>
      <c r="AX259" s="12" t="s">
        <v>78</v>
      </c>
      <c r="AY259" s="152" t="s">
        <v>147</v>
      </c>
    </row>
    <row r="260" spans="2:65" s="12" customFormat="1" ht="11.25">
      <c r="B260" s="150"/>
      <c r="D260" s="151" t="s">
        <v>159</v>
      </c>
      <c r="E260" s="152" t="s">
        <v>32</v>
      </c>
      <c r="F260" s="153" t="s">
        <v>202</v>
      </c>
      <c r="H260" s="154">
        <v>15.82</v>
      </c>
      <c r="I260" s="155"/>
      <c r="L260" s="150"/>
      <c r="M260" s="156"/>
      <c r="T260" s="157"/>
      <c r="AT260" s="152" t="s">
        <v>159</v>
      </c>
      <c r="AU260" s="152" t="s">
        <v>87</v>
      </c>
      <c r="AV260" s="12" t="s">
        <v>87</v>
      </c>
      <c r="AW260" s="12" t="s">
        <v>39</v>
      </c>
      <c r="AX260" s="12" t="s">
        <v>78</v>
      </c>
      <c r="AY260" s="152" t="s">
        <v>147</v>
      </c>
    </row>
    <row r="261" spans="2:65" s="12" customFormat="1" ht="11.25">
      <c r="B261" s="150"/>
      <c r="D261" s="151" t="s">
        <v>159</v>
      </c>
      <c r="E261" s="152" t="s">
        <v>32</v>
      </c>
      <c r="F261" s="153" t="s">
        <v>203</v>
      </c>
      <c r="H261" s="154">
        <v>93.83</v>
      </c>
      <c r="I261" s="155"/>
      <c r="L261" s="150"/>
      <c r="M261" s="156"/>
      <c r="T261" s="157"/>
      <c r="AT261" s="152" t="s">
        <v>159</v>
      </c>
      <c r="AU261" s="152" t="s">
        <v>87</v>
      </c>
      <c r="AV261" s="12" t="s">
        <v>87</v>
      </c>
      <c r="AW261" s="12" t="s">
        <v>39</v>
      </c>
      <c r="AX261" s="12" t="s">
        <v>78</v>
      </c>
      <c r="AY261" s="152" t="s">
        <v>147</v>
      </c>
    </row>
    <row r="262" spans="2:65" s="12" customFormat="1" ht="11.25">
      <c r="B262" s="150"/>
      <c r="D262" s="151" t="s">
        <v>159</v>
      </c>
      <c r="E262" s="152" t="s">
        <v>32</v>
      </c>
      <c r="F262" s="153" t="s">
        <v>204</v>
      </c>
      <c r="H262" s="154">
        <v>76.209999999999994</v>
      </c>
      <c r="I262" s="155"/>
      <c r="L262" s="150"/>
      <c r="M262" s="156"/>
      <c r="T262" s="157"/>
      <c r="AT262" s="152" t="s">
        <v>159</v>
      </c>
      <c r="AU262" s="152" t="s">
        <v>87</v>
      </c>
      <c r="AV262" s="12" t="s">
        <v>87</v>
      </c>
      <c r="AW262" s="12" t="s">
        <v>39</v>
      </c>
      <c r="AX262" s="12" t="s">
        <v>78</v>
      </c>
      <c r="AY262" s="152" t="s">
        <v>147</v>
      </c>
    </row>
    <row r="263" spans="2:65" s="12" customFormat="1" ht="11.25">
      <c r="B263" s="150"/>
      <c r="D263" s="151" t="s">
        <v>159</v>
      </c>
      <c r="E263" s="152" t="s">
        <v>32</v>
      </c>
      <c r="F263" s="153" t="s">
        <v>205</v>
      </c>
      <c r="H263" s="154">
        <v>28.99</v>
      </c>
      <c r="I263" s="155"/>
      <c r="L263" s="150"/>
      <c r="M263" s="156"/>
      <c r="T263" s="157"/>
      <c r="AT263" s="152" t="s">
        <v>159</v>
      </c>
      <c r="AU263" s="152" t="s">
        <v>87</v>
      </c>
      <c r="AV263" s="12" t="s">
        <v>87</v>
      </c>
      <c r="AW263" s="12" t="s">
        <v>39</v>
      </c>
      <c r="AX263" s="12" t="s">
        <v>78</v>
      </c>
      <c r="AY263" s="152" t="s">
        <v>147</v>
      </c>
    </row>
    <row r="264" spans="2:65" s="12" customFormat="1" ht="11.25">
      <c r="B264" s="150"/>
      <c r="D264" s="151" t="s">
        <v>159</v>
      </c>
      <c r="E264" s="152" t="s">
        <v>32</v>
      </c>
      <c r="F264" s="153" t="s">
        <v>206</v>
      </c>
      <c r="H264" s="154">
        <v>22.65</v>
      </c>
      <c r="I264" s="155"/>
      <c r="L264" s="150"/>
      <c r="M264" s="156"/>
      <c r="T264" s="157"/>
      <c r="AT264" s="152" t="s">
        <v>159</v>
      </c>
      <c r="AU264" s="152" t="s">
        <v>87</v>
      </c>
      <c r="AV264" s="12" t="s">
        <v>87</v>
      </c>
      <c r="AW264" s="12" t="s">
        <v>39</v>
      </c>
      <c r="AX264" s="12" t="s">
        <v>78</v>
      </c>
      <c r="AY264" s="152" t="s">
        <v>147</v>
      </c>
    </row>
    <row r="265" spans="2:65" s="15" customFormat="1" ht="11.25">
      <c r="B265" s="172"/>
      <c r="D265" s="151" t="s">
        <v>159</v>
      </c>
      <c r="E265" s="173" t="s">
        <v>32</v>
      </c>
      <c r="F265" s="174" t="s">
        <v>189</v>
      </c>
      <c r="H265" s="175">
        <v>737.06000000000006</v>
      </c>
      <c r="I265" s="176"/>
      <c r="L265" s="172"/>
      <c r="M265" s="177"/>
      <c r="T265" s="178"/>
      <c r="AT265" s="173" t="s">
        <v>159</v>
      </c>
      <c r="AU265" s="173" t="s">
        <v>87</v>
      </c>
      <c r="AV265" s="15" t="s">
        <v>190</v>
      </c>
      <c r="AW265" s="15" t="s">
        <v>39</v>
      </c>
      <c r="AX265" s="15" t="s">
        <v>78</v>
      </c>
      <c r="AY265" s="173" t="s">
        <v>147</v>
      </c>
    </row>
    <row r="266" spans="2:65" s="13" customFormat="1" ht="11.25">
      <c r="B266" s="158"/>
      <c r="D266" s="151" t="s">
        <v>159</v>
      </c>
      <c r="E266" s="159" t="s">
        <v>32</v>
      </c>
      <c r="F266" s="160" t="s">
        <v>162</v>
      </c>
      <c r="H266" s="161">
        <v>1260.21</v>
      </c>
      <c r="I266" s="162"/>
      <c r="L266" s="158"/>
      <c r="M266" s="163"/>
      <c r="T266" s="164"/>
      <c r="AT266" s="159" t="s">
        <v>159</v>
      </c>
      <c r="AU266" s="159" t="s">
        <v>87</v>
      </c>
      <c r="AV266" s="13" t="s">
        <v>155</v>
      </c>
      <c r="AW266" s="13" t="s">
        <v>39</v>
      </c>
      <c r="AX266" s="13" t="s">
        <v>85</v>
      </c>
      <c r="AY266" s="159" t="s">
        <v>147</v>
      </c>
    </row>
    <row r="267" spans="2:65" s="1" customFormat="1" ht="37.9" customHeight="1">
      <c r="B267" s="34"/>
      <c r="C267" s="133" t="s">
        <v>148</v>
      </c>
      <c r="D267" s="133" t="s">
        <v>150</v>
      </c>
      <c r="E267" s="134" t="s">
        <v>223</v>
      </c>
      <c r="F267" s="135" t="s">
        <v>224</v>
      </c>
      <c r="G267" s="136" t="s">
        <v>165</v>
      </c>
      <c r="H267" s="137">
        <v>52.72</v>
      </c>
      <c r="I267" s="138"/>
      <c r="J267" s="139">
        <f>ROUND(I267*H267,2)</f>
        <v>0</v>
      </c>
      <c r="K267" s="135" t="s">
        <v>154</v>
      </c>
      <c r="L267" s="34"/>
      <c r="M267" s="140" t="s">
        <v>32</v>
      </c>
      <c r="N267" s="141" t="s">
        <v>49</v>
      </c>
      <c r="P267" s="142">
        <f>O267*H267</f>
        <v>0</v>
      </c>
      <c r="Q267" s="142">
        <v>4.0000000000000003E-5</v>
      </c>
      <c r="R267" s="142">
        <f>Q267*H267</f>
        <v>2.1088000000000001E-3</v>
      </c>
      <c r="S267" s="142">
        <v>0</v>
      </c>
      <c r="T267" s="143">
        <f>S267*H267</f>
        <v>0</v>
      </c>
      <c r="AR267" s="144" t="s">
        <v>155</v>
      </c>
      <c r="AT267" s="144" t="s">
        <v>150</v>
      </c>
      <c r="AU267" s="144" t="s">
        <v>87</v>
      </c>
      <c r="AY267" s="18" t="s">
        <v>147</v>
      </c>
      <c r="BE267" s="145">
        <f>IF(N267="základní",J267,0)</f>
        <v>0</v>
      </c>
      <c r="BF267" s="145">
        <f>IF(N267="snížená",J267,0)</f>
        <v>0</v>
      </c>
      <c r="BG267" s="145">
        <f>IF(N267="zákl. přenesená",J267,0)</f>
        <v>0</v>
      </c>
      <c r="BH267" s="145">
        <f>IF(N267="sníž. přenesená",J267,0)</f>
        <v>0</v>
      </c>
      <c r="BI267" s="145">
        <f>IF(N267="nulová",J267,0)</f>
        <v>0</v>
      </c>
      <c r="BJ267" s="18" t="s">
        <v>85</v>
      </c>
      <c r="BK267" s="145">
        <f>ROUND(I267*H267,2)</f>
        <v>0</v>
      </c>
      <c r="BL267" s="18" t="s">
        <v>155</v>
      </c>
      <c r="BM267" s="144" t="s">
        <v>225</v>
      </c>
    </row>
    <row r="268" spans="2:65" s="1" customFormat="1" ht="11.25">
      <c r="B268" s="34"/>
      <c r="D268" s="146" t="s">
        <v>157</v>
      </c>
      <c r="F268" s="147" t="s">
        <v>226</v>
      </c>
      <c r="I268" s="148"/>
      <c r="L268" s="34"/>
      <c r="M268" s="149"/>
      <c r="T268" s="55"/>
      <c r="AT268" s="18" t="s">
        <v>157</v>
      </c>
      <c r="AU268" s="18" t="s">
        <v>87</v>
      </c>
    </row>
    <row r="269" spans="2:65" s="14" customFormat="1" ht="11.25">
      <c r="B269" s="166"/>
      <c r="D269" s="151" t="s">
        <v>159</v>
      </c>
      <c r="E269" s="167" t="s">
        <v>32</v>
      </c>
      <c r="F269" s="168" t="s">
        <v>170</v>
      </c>
      <c r="H269" s="167" t="s">
        <v>32</v>
      </c>
      <c r="I269" s="169"/>
      <c r="L269" s="166"/>
      <c r="M269" s="170"/>
      <c r="T269" s="171"/>
      <c r="AT269" s="167" t="s">
        <v>159</v>
      </c>
      <c r="AU269" s="167" t="s">
        <v>87</v>
      </c>
      <c r="AV269" s="14" t="s">
        <v>85</v>
      </c>
      <c r="AW269" s="14" t="s">
        <v>39</v>
      </c>
      <c r="AX269" s="14" t="s">
        <v>78</v>
      </c>
      <c r="AY269" s="167" t="s">
        <v>147</v>
      </c>
    </row>
    <row r="270" spans="2:65" s="12" customFormat="1" ht="11.25">
      <c r="B270" s="150"/>
      <c r="D270" s="151" t="s">
        <v>159</v>
      </c>
      <c r="E270" s="152" t="s">
        <v>32</v>
      </c>
      <c r="F270" s="153" t="s">
        <v>171</v>
      </c>
      <c r="H270" s="154">
        <v>52.72</v>
      </c>
      <c r="I270" s="155"/>
      <c r="L270" s="150"/>
      <c r="M270" s="156"/>
      <c r="T270" s="157"/>
      <c r="AT270" s="152" t="s">
        <v>159</v>
      </c>
      <c r="AU270" s="152" t="s">
        <v>87</v>
      </c>
      <c r="AV270" s="12" t="s">
        <v>87</v>
      </c>
      <c r="AW270" s="12" t="s">
        <v>39</v>
      </c>
      <c r="AX270" s="12" t="s">
        <v>85</v>
      </c>
      <c r="AY270" s="152" t="s">
        <v>147</v>
      </c>
    </row>
    <row r="271" spans="2:65" s="1" customFormat="1" ht="49.15" customHeight="1">
      <c r="B271" s="34"/>
      <c r="C271" s="133" t="s">
        <v>227</v>
      </c>
      <c r="D271" s="133" t="s">
        <v>150</v>
      </c>
      <c r="E271" s="134" t="s">
        <v>228</v>
      </c>
      <c r="F271" s="135" t="s">
        <v>229</v>
      </c>
      <c r="G271" s="136" t="s">
        <v>165</v>
      </c>
      <c r="H271" s="137">
        <v>0.96</v>
      </c>
      <c r="I271" s="138"/>
      <c r="J271" s="139">
        <f>ROUND(I271*H271,2)</f>
        <v>0</v>
      </c>
      <c r="K271" s="135" t="s">
        <v>154</v>
      </c>
      <c r="L271" s="34"/>
      <c r="M271" s="140" t="s">
        <v>32</v>
      </c>
      <c r="N271" s="141" t="s">
        <v>49</v>
      </c>
      <c r="P271" s="142">
        <f>O271*H271</f>
        <v>0</v>
      </c>
      <c r="Q271" s="142">
        <v>0</v>
      </c>
      <c r="R271" s="142">
        <f>Q271*H271</f>
        <v>0</v>
      </c>
      <c r="S271" s="142">
        <v>0.27</v>
      </c>
      <c r="T271" s="143">
        <f>S271*H271</f>
        <v>0.25919999999999999</v>
      </c>
      <c r="AR271" s="144" t="s">
        <v>155</v>
      </c>
      <c r="AT271" s="144" t="s">
        <v>150</v>
      </c>
      <c r="AU271" s="144" t="s">
        <v>87</v>
      </c>
      <c r="AY271" s="18" t="s">
        <v>147</v>
      </c>
      <c r="BE271" s="145">
        <f>IF(N271="základní",J271,0)</f>
        <v>0</v>
      </c>
      <c r="BF271" s="145">
        <f>IF(N271="snížená",J271,0)</f>
        <v>0</v>
      </c>
      <c r="BG271" s="145">
        <f>IF(N271="zákl. přenesená",J271,0)</f>
        <v>0</v>
      </c>
      <c r="BH271" s="145">
        <f>IF(N271="sníž. přenesená",J271,0)</f>
        <v>0</v>
      </c>
      <c r="BI271" s="145">
        <f>IF(N271="nulová",J271,0)</f>
        <v>0</v>
      </c>
      <c r="BJ271" s="18" t="s">
        <v>85</v>
      </c>
      <c r="BK271" s="145">
        <f>ROUND(I271*H271,2)</f>
        <v>0</v>
      </c>
      <c r="BL271" s="18" t="s">
        <v>155</v>
      </c>
      <c r="BM271" s="144" t="s">
        <v>230</v>
      </c>
    </row>
    <row r="272" spans="2:65" s="1" customFormat="1" ht="11.25">
      <c r="B272" s="34"/>
      <c r="D272" s="146" t="s">
        <v>157</v>
      </c>
      <c r="F272" s="147" t="s">
        <v>231</v>
      </c>
      <c r="I272" s="148"/>
      <c r="L272" s="34"/>
      <c r="M272" s="149"/>
      <c r="T272" s="55"/>
      <c r="AT272" s="18" t="s">
        <v>157</v>
      </c>
      <c r="AU272" s="18" t="s">
        <v>87</v>
      </c>
    </row>
    <row r="273" spans="2:65" s="12" customFormat="1" ht="11.25">
      <c r="B273" s="150"/>
      <c r="D273" s="151" t="s">
        <v>159</v>
      </c>
      <c r="E273" s="152" t="s">
        <v>32</v>
      </c>
      <c r="F273" s="153" t="s">
        <v>232</v>
      </c>
      <c r="H273" s="154">
        <v>0.96</v>
      </c>
      <c r="I273" s="155"/>
      <c r="L273" s="150"/>
      <c r="M273" s="156"/>
      <c r="T273" s="157"/>
      <c r="AT273" s="152" t="s">
        <v>159</v>
      </c>
      <c r="AU273" s="152" t="s">
        <v>87</v>
      </c>
      <c r="AV273" s="12" t="s">
        <v>87</v>
      </c>
      <c r="AW273" s="12" t="s">
        <v>39</v>
      </c>
      <c r="AX273" s="12" t="s">
        <v>85</v>
      </c>
      <c r="AY273" s="152" t="s">
        <v>147</v>
      </c>
    </row>
    <row r="274" spans="2:65" s="1" customFormat="1" ht="49.15" customHeight="1">
      <c r="B274" s="34"/>
      <c r="C274" s="133" t="s">
        <v>233</v>
      </c>
      <c r="D274" s="133" t="s">
        <v>150</v>
      </c>
      <c r="E274" s="134" t="s">
        <v>234</v>
      </c>
      <c r="F274" s="135" t="s">
        <v>235</v>
      </c>
      <c r="G274" s="136" t="s">
        <v>236</v>
      </c>
      <c r="H274" s="137">
        <v>0.68400000000000005</v>
      </c>
      <c r="I274" s="138"/>
      <c r="J274" s="139">
        <f>ROUND(I274*H274,2)</f>
        <v>0</v>
      </c>
      <c r="K274" s="135" t="s">
        <v>154</v>
      </c>
      <c r="L274" s="34"/>
      <c r="M274" s="140" t="s">
        <v>32</v>
      </c>
      <c r="N274" s="141" t="s">
        <v>49</v>
      </c>
      <c r="P274" s="142">
        <f>O274*H274</f>
        <v>0</v>
      </c>
      <c r="Q274" s="142">
        <v>0</v>
      </c>
      <c r="R274" s="142">
        <f>Q274*H274</f>
        <v>0</v>
      </c>
      <c r="S274" s="142">
        <v>1.8</v>
      </c>
      <c r="T274" s="143">
        <f>S274*H274</f>
        <v>1.2312000000000001</v>
      </c>
      <c r="AR274" s="144" t="s">
        <v>155</v>
      </c>
      <c r="AT274" s="144" t="s">
        <v>150</v>
      </c>
      <c r="AU274" s="144" t="s">
        <v>87</v>
      </c>
      <c r="AY274" s="18" t="s">
        <v>147</v>
      </c>
      <c r="BE274" s="145">
        <f>IF(N274="základní",J274,0)</f>
        <v>0</v>
      </c>
      <c r="BF274" s="145">
        <f>IF(N274="snížená",J274,0)</f>
        <v>0</v>
      </c>
      <c r="BG274" s="145">
        <f>IF(N274="zákl. přenesená",J274,0)</f>
        <v>0</v>
      </c>
      <c r="BH274" s="145">
        <f>IF(N274="sníž. přenesená",J274,0)</f>
        <v>0</v>
      </c>
      <c r="BI274" s="145">
        <f>IF(N274="nulová",J274,0)</f>
        <v>0</v>
      </c>
      <c r="BJ274" s="18" t="s">
        <v>85</v>
      </c>
      <c r="BK274" s="145">
        <f>ROUND(I274*H274,2)</f>
        <v>0</v>
      </c>
      <c r="BL274" s="18" t="s">
        <v>155</v>
      </c>
      <c r="BM274" s="144" t="s">
        <v>237</v>
      </c>
    </row>
    <row r="275" spans="2:65" s="1" customFormat="1" ht="11.25">
      <c r="B275" s="34"/>
      <c r="D275" s="146" t="s">
        <v>157</v>
      </c>
      <c r="F275" s="147" t="s">
        <v>238</v>
      </c>
      <c r="I275" s="148"/>
      <c r="L275" s="34"/>
      <c r="M275" s="149"/>
      <c r="T275" s="55"/>
      <c r="AT275" s="18" t="s">
        <v>157</v>
      </c>
      <c r="AU275" s="18" t="s">
        <v>87</v>
      </c>
    </row>
    <row r="276" spans="2:65" s="12" customFormat="1" ht="11.25">
      <c r="B276" s="150"/>
      <c r="D276" s="151" t="s">
        <v>159</v>
      </c>
      <c r="E276" s="152" t="s">
        <v>32</v>
      </c>
      <c r="F276" s="153" t="s">
        <v>239</v>
      </c>
      <c r="H276" s="154">
        <v>0.68400000000000005</v>
      </c>
      <c r="I276" s="155"/>
      <c r="L276" s="150"/>
      <c r="M276" s="156"/>
      <c r="T276" s="157"/>
      <c r="AT276" s="152" t="s">
        <v>159</v>
      </c>
      <c r="AU276" s="152" t="s">
        <v>87</v>
      </c>
      <c r="AV276" s="12" t="s">
        <v>87</v>
      </c>
      <c r="AW276" s="12" t="s">
        <v>39</v>
      </c>
      <c r="AX276" s="12" t="s">
        <v>85</v>
      </c>
      <c r="AY276" s="152" t="s">
        <v>147</v>
      </c>
    </row>
    <row r="277" spans="2:65" s="1" customFormat="1" ht="37.9" customHeight="1">
      <c r="B277" s="34"/>
      <c r="C277" s="133" t="s">
        <v>212</v>
      </c>
      <c r="D277" s="133" t="s">
        <v>150</v>
      </c>
      <c r="E277" s="134" t="s">
        <v>240</v>
      </c>
      <c r="F277" s="135" t="s">
        <v>241</v>
      </c>
      <c r="G277" s="136" t="s">
        <v>242</v>
      </c>
      <c r="H277" s="137">
        <v>0.4</v>
      </c>
      <c r="I277" s="138"/>
      <c r="J277" s="139">
        <f>ROUND(I277*H277,2)</f>
        <v>0</v>
      </c>
      <c r="K277" s="135" t="s">
        <v>154</v>
      </c>
      <c r="L277" s="34"/>
      <c r="M277" s="140" t="s">
        <v>32</v>
      </c>
      <c r="N277" s="141" t="s">
        <v>49</v>
      </c>
      <c r="P277" s="142">
        <f>O277*H277</f>
        <v>0</v>
      </c>
      <c r="Q277" s="142">
        <v>0</v>
      </c>
      <c r="R277" s="142">
        <f>Q277*H277</f>
        <v>0</v>
      </c>
      <c r="S277" s="142">
        <v>6.6000000000000003E-2</v>
      </c>
      <c r="T277" s="143">
        <f>S277*H277</f>
        <v>2.6400000000000003E-2</v>
      </c>
      <c r="AR277" s="144" t="s">
        <v>155</v>
      </c>
      <c r="AT277" s="144" t="s">
        <v>150</v>
      </c>
      <c r="AU277" s="144" t="s">
        <v>87</v>
      </c>
      <c r="AY277" s="18" t="s">
        <v>147</v>
      </c>
      <c r="BE277" s="145">
        <f>IF(N277="základní",J277,0)</f>
        <v>0</v>
      </c>
      <c r="BF277" s="145">
        <f>IF(N277="snížená",J277,0)</f>
        <v>0</v>
      </c>
      <c r="BG277" s="145">
        <f>IF(N277="zákl. přenesená",J277,0)</f>
        <v>0</v>
      </c>
      <c r="BH277" s="145">
        <f>IF(N277="sníž. přenesená",J277,0)</f>
        <v>0</v>
      </c>
      <c r="BI277" s="145">
        <f>IF(N277="nulová",J277,0)</f>
        <v>0</v>
      </c>
      <c r="BJ277" s="18" t="s">
        <v>85</v>
      </c>
      <c r="BK277" s="145">
        <f>ROUND(I277*H277,2)</f>
        <v>0</v>
      </c>
      <c r="BL277" s="18" t="s">
        <v>155</v>
      </c>
      <c r="BM277" s="144" t="s">
        <v>243</v>
      </c>
    </row>
    <row r="278" spans="2:65" s="1" customFormat="1" ht="11.25">
      <c r="B278" s="34"/>
      <c r="D278" s="146" t="s">
        <v>157</v>
      </c>
      <c r="F278" s="147" t="s">
        <v>244</v>
      </c>
      <c r="I278" s="148"/>
      <c r="L278" s="34"/>
      <c r="M278" s="149"/>
      <c r="T278" s="55"/>
      <c r="AT278" s="18" t="s">
        <v>157</v>
      </c>
      <c r="AU278" s="18" t="s">
        <v>87</v>
      </c>
    </row>
    <row r="279" spans="2:65" s="12" customFormat="1" ht="11.25">
      <c r="B279" s="150"/>
      <c r="D279" s="151" t="s">
        <v>159</v>
      </c>
      <c r="E279" s="152" t="s">
        <v>32</v>
      </c>
      <c r="F279" s="153" t="s">
        <v>245</v>
      </c>
      <c r="H279" s="154">
        <v>0.4</v>
      </c>
      <c r="I279" s="155"/>
      <c r="L279" s="150"/>
      <c r="M279" s="156"/>
      <c r="T279" s="157"/>
      <c r="AT279" s="152" t="s">
        <v>159</v>
      </c>
      <c r="AU279" s="152" t="s">
        <v>87</v>
      </c>
      <c r="AV279" s="12" t="s">
        <v>87</v>
      </c>
      <c r="AW279" s="12" t="s">
        <v>39</v>
      </c>
      <c r="AX279" s="12" t="s">
        <v>85</v>
      </c>
      <c r="AY279" s="152" t="s">
        <v>147</v>
      </c>
    </row>
    <row r="280" spans="2:65" s="11" customFormat="1" ht="22.9" customHeight="1">
      <c r="B280" s="121"/>
      <c r="D280" s="122" t="s">
        <v>77</v>
      </c>
      <c r="E280" s="131" t="s">
        <v>246</v>
      </c>
      <c r="F280" s="131" t="s">
        <v>247</v>
      </c>
      <c r="I280" s="124"/>
      <c r="J280" s="132">
        <f>BK280</f>
        <v>0</v>
      </c>
      <c r="L280" s="121"/>
      <c r="M280" s="126"/>
      <c r="P280" s="127">
        <f>SUM(P281:P290)</f>
        <v>0</v>
      </c>
      <c r="R280" s="127">
        <f>SUM(R281:R290)</f>
        <v>0</v>
      </c>
      <c r="T280" s="128">
        <f>SUM(T281:T290)</f>
        <v>0</v>
      </c>
      <c r="AR280" s="122" t="s">
        <v>85</v>
      </c>
      <c r="AT280" s="129" t="s">
        <v>77</v>
      </c>
      <c r="AU280" s="129" t="s">
        <v>85</v>
      </c>
      <c r="AY280" s="122" t="s">
        <v>147</v>
      </c>
      <c r="BK280" s="130">
        <f>SUM(BK281:BK290)</f>
        <v>0</v>
      </c>
    </row>
    <row r="281" spans="2:65" s="1" customFormat="1" ht="37.9" customHeight="1">
      <c r="B281" s="34"/>
      <c r="C281" s="133" t="s">
        <v>248</v>
      </c>
      <c r="D281" s="133" t="s">
        <v>150</v>
      </c>
      <c r="E281" s="134" t="s">
        <v>249</v>
      </c>
      <c r="F281" s="135" t="s">
        <v>250</v>
      </c>
      <c r="G281" s="136" t="s">
        <v>251</v>
      </c>
      <c r="H281" s="137">
        <v>11.420999999999999</v>
      </c>
      <c r="I281" s="138"/>
      <c r="J281" s="139">
        <f>ROUND(I281*H281,2)</f>
        <v>0</v>
      </c>
      <c r="K281" s="135" t="s">
        <v>154</v>
      </c>
      <c r="L281" s="34"/>
      <c r="M281" s="140" t="s">
        <v>32</v>
      </c>
      <c r="N281" s="141" t="s">
        <v>49</v>
      </c>
      <c r="P281" s="142">
        <f>O281*H281</f>
        <v>0</v>
      </c>
      <c r="Q281" s="142">
        <v>0</v>
      </c>
      <c r="R281" s="142">
        <f>Q281*H281</f>
        <v>0</v>
      </c>
      <c r="S281" s="142">
        <v>0</v>
      </c>
      <c r="T281" s="143">
        <f>S281*H281</f>
        <v>0</v>
      </c>
      <c r="AR281" s="144" t="s">
        <v>155</v>
      </c>
      <c r="AT281" s="144" t="s">
        <v>150</v>
      </c>
      <c r="AU281" s="144" t="s">
        <v>87</v>
      </c>
      <c r="AY281" s="18" t="s">
        <v>147</v>
      </c>
      <c r="BE281" s="145">
        <f>IF(N281="základní",J281,0)</f>
        <v>0</v>
      </c>
      <c r="BF281" s="145">
        <f>IF(N281="snížená",J281,0)</f>
        <v>0</v>
      </c>
      <c r="BG281" s="145">
        <f>IF(N281="zákl. přenesená",J281,0)</f>
        <v>0</v>
      </c>
      <c r="BH281" s="145">
        <f>IF(N281="sníž. přenesená",J281,0)</f>
        <v>0</v>
      </c>
      <c r="BI281" s="145">
        <f>IF(N281="nulová",J281,0)</f>
        <v>0</v>
      </c>
      <c r="BJ281" s="18" t="s">
        <v>85</v>
      </c>
      <c r="BK281" s="145">
        <f>ROUND(I281*H281,2)</f>
        <v>0</v>
      </c>
      <c r="BL281" s="18" t="s">
        <v>155</v>
      </c>
      <c r="BM281" s="144" t="s">
        <v>252</v>
      </c>
    </row>
    <row r="282" spans="2:65" s="1" customFormat="1" ht="11.25">
      <c r="B282" s="34"/>
      <c r="D282" s="146" t="s">
        <v>157</v>
      </c>
      <c r="F282" s="147" t="s">
        <v>253</v>
      </c>
      <c r="I282" s="148"/>
      <c r="L282" s="34"/>
      <c r="M282" s="149"/>
      <c r="T282" s="55"/>
      <c r="AT282" s="18" t="s">
        <v>157</v>
      </c>
      <c r="AU282" s="18" t="s">
        <v>87</v>
      </c>
    </row>
    <row r="283" spans="2:65" s="1" customFormat="1" ht="33" customHeight="1">
      <c r="B283" s="34"/>
      <c r="C283" s="133" t="s">
        <v>254</v>
      </c>
      <c r="D283" s="133" t="s">
        <v>150</v>
      </c>
      <c r="E283" s="134" t="s">
        <v>255</v>
      </c>
      <c r="F283" s="135" t="s">
        <v>256</v>
      </c>
      <c r="G283" s="136" t="s">
        <v>251</v>
      </c>
      <c r="H283" s="137">
        <v>11.420999999999999</v>
      </c>
      <c r="I283" s="138"/>
      <c r="J283" s="139">
        <f>ROUND(I283*H283,2)</f>
        <v>0</v>
      </c>
      <c r="K283" s="135" t="s">
        <v>154</v>
      </c>
      <c r="L283" s="34"/>
      <c r="M283" s="140" t="s">
        <v>32</v>
      </c>
      <c r="N283" s="141" t="s">
        <v>49</v>
      </c>
      <c r="P283" s="142">
        <f>O283*H283</f>
        <v>0</v>
      </c>
      <c r="Q283" s="142">
        <v>0</v>
      </c>
      <c r="R283" s="142">
        <f>Q283*H283</f>
        <v>0</v>
      </c>
      <c r="S283" s="142">
        <v>0</v>
      </c>
      <c r="T283" s="143">
        <f>S283*H283</f>
        <v>0</v>
      </c>
      <c r="AR283" s="144" t="s">
        <v>155</v>
      </c>
      <c r="AT283" s="144" t="s">
        <v>150</v>
      </c>
      <c r="AU283" s="144" t="s">
        <v>87</v>
      </c>
      <c r="AY283" s="18" t="s">
        <v>147</v>
      </c>
      <c r="BE283" s="145">
        <f>IF(N283="základní",J283,0)</f>
        <v>0</v>
      </c>
      <c r="BF283" s="145">
        <f>IF(N283="snížená",J283,0)</f>
        <v>0</v>
      </c>
      <c r="BG283" s="145">
        <f>IF(N283="zákl. přenesená",J283,0)</f>
        <v>0</v>
      </c>
      <c r="BH283" s="145">
        <f>IF(N283="sníž. přenesená",J283,0)</f>
        <v>0</v>
      </c>
      <c r="BI283" s="145">
        <f>IF(N283="nulová",J283,0)</f>
        <v>0</v>
      </c>
      <c r="BJ283" s="18" t="s">
        <v>85</v>
      </c>
      <c r="BK283" s="145">
        <f>ROUND(I283*H283,2)</f>
        <v>0</v>
      </c>
      <c r="BL283" s="18" t="s">
        <v>155</v>
      </c>
      <c r="BM283" s="144" t="s">
        <v>257</v>
      </c>
    </row>
    <row r="284" spans="2:65" s="1" customFormat="1" ht="11.25">
      <c r="B284" s="34"/>
      <c r="D284" s="146" t="s">
        <v>157</v>
      </c>
      <c r="F284" s="147" t="s">
        <v>258</v>
      </c>
      <c r="I284" s="148"/>
      <c r="L284" s="34"/>
      <c r="M284" s="149"/>
      <c r="T284" s="55"/>
      <c r="AT284" s="18" t="s">
        <v>157</v>
      </c>
      <c r="AU284" s="18" t="s">
        <v>87</v>
      </c>
    </row>
    <row r="285" spans="2:65" s="1" customFormat="1" ht="44.25" customHeight="1">
      <c r="B285" s="34"/>
      <c r="C285" s="133" t="s">
        <v>8</v>
      </c>
      <c r="D285" s="133" t="s">
        <v>150</v>
      </c>
      <c r="E285" s="134" t="s">
        <v>259</v>
      </c>
      <c r="F285" s="135" t="s">
        <v>260</v>
      </c>
      <c r="G285" s="136" t="s">
        <v>251</v>
      </c>
      <c r="H285" s="137">
        <v>216.999</v>
      </c>
      <c r="I285" s="138"/>
      <c r="J285" s="139">
        <f>ROUND(I285*H285,2)</f>
        <v>0</v>
      </c>
      <c r="K285" s="135" t="s">
        <v>154</v>
      </c>
      <c r="L285" s="34"/>
      <c r="M285" s="140" t="s">
        <v>32</v>
      </c>
      <c r="N285" s="141" t="s">
        <v>49</v>
      </c>
      <c r="P285" s="142">
        <f>O285*H285</f>
        <v>0</v>
      </c>
      <c r="Q285" s="142">
        <v>0</v>
      </c>
      <c r="R285" s="142">
        <f>Q285*H285</f>
        <v>0</v>
      </c>
      <c r="S285" s="142">
        <v>0</v>
      </c>
      <c r="T285" s="143">
        <f>S285*H285</f>
        <v>0</v>
      </c>
      <c r="AR285" s="144" t="s">
        <v>155</v>
      </c>
      <c r="AT285" s="144" t="s">
        <v>150</v>
      </c>
      <c r="AU285" s="144" t="s">
        <v>87</v>
      </c>
      <c r="AY285" s="18" t="s">
        <v>147</v>
      </c>
      <c r="BE285" s="145">
        <f>IF(N285="základní",J285,0)</f>
        <v>0</v>
      </c>
      <c r="BF285" s="145">
        <f>IF(N285="snížená",J285,0)</f>
        <v>0</v>
      </c>
      <c r="BG285" s="145">
        <f>IF(N285="zákl. přenesená",J285,0)</f>
        <v>0</v>
      </c>
      <c r="BH285" s="145">
        <f>IF(N285="sníž. přenesená",J285,0)</f>
        <v>0</v>
      </c>
      <c r="BI285" s="145">
        <f>IF(N285="nulová",J285,0)</f>
        <v>0</v>
      </c>
      <c r="BJ285" s="18" t="s">
        <v>85</v>
      </c>
      <c r="BK285" s="145">
        <f>ROUND(I285*H285,2)</f>
        <v>0</v>
      </c>
      <c r="BL285" s="18" t="s">
        <v>155</v>
      </c>
      <c r="BM285" s="144" t="s">
        <v>261</v>
      </c>
    </row>
    <row r="286" spans="2:65" s="1" customFormat="1" ht="11.25">
      <c r="B286" s="34"/>
      <c r="D286" s="146" t="s">
        <v>157</v>
      </c>
      <c r="F286" s="147" t="s">
        <v>262</v>
      </c>
      <c r="I286" s="148"/>
      <c r="L286" s="34"/>
      <c r="M286" s="149"/>
      <c r="T286" s="55"/>
      <c r="AT286" s="18" t="s">
        <v>157</v>
      </c>
      <c r="AU286" s="18" t="s">
        <v>87</v>
      </c>
    </row>
    <row r="287" spans="2:65" s="1" customFormat="1" ht="19.5">
      <c r="B287" s="34"/>
      <c r="D287" s="151" t="s">
        <v>168</v>
      </c>
      <c r="F287" s="165" t="s">
        <v>263</v>
      </c>
      <c r="I287" s="148"/>
      <c r="L287" s="34"/>
      <c r="M287" s="149"/>
      <c r="T287" s="55"/>
      <c r="AT287" s="18" t="s">
        <v>168</v>
      </c>
      <c r="AU287" s="18" t="s">
        <v>87</v>
      </c>
    </row>
    <row r="288" spans="2:65" s="12" customFormat="1" ht="11.25">
      <c r="B288" s="150"/>
      <c r="D288" s="151" t="s">
        <v>159</v>
      </c>
      <c r="F288" s="153" t="s">
        <v>264</v>
      </c>
      <c r="H288" s="154">
        <v>216.999</v>
      </c>
      <c r="I288" s="155"/>
      <c r="L288" s="150"/>
      <c r="M288" s="156"/>
      <c r="T288" s="157"/>
      <c r="AT288" s="152" t="s">
        <v>159</v>
      </c>
      <c r="AU288" s="152" t="s">
        <v>87</v>
      </c>
      <c r="AV288" s="12" t="s">
        <v>87</v>
      </c>
      <c r="AW288" s="12" t="s">
        <v>4</v>
      </c>
      <c r="AX288" s="12" t="s">
        <v>85</v>
      </c>
      <c r="AY288" s="152" t="s">
        <v>147</v>
      </c>
    </row>
    <row r="289" spans="2:65" s="1" customFormat="1" ht="44.25" customHeight="1">
      <c r="B289" s="34"/>
      <c r="C289" s="133" t="s">
        <v>265</v>
      </c>
      <c r="D289" s="133" t="s">
        <v>150</v>
      </c>
      <c r="E289" s="134" t="s">
        <v>266</v>
      </c>
      <c r="F289" s="135" t="s">
        <v>267</v>
      </c>
      <c r="G289" s="136" t="s">
        <v>251</v>
      </c>
      <c r="H289" s="137">
        <v>11.420999999999999</v>
      </c>
      <c r="I289" s="138"/>
      <c r="J289" s="139">
        <f>ROUND(I289*H289,2)</f>
        <v>0</v>
      </c>
      <c r="K289" s="135" t="s">
        <v>154</v>
      </c>
      <c r="L289" s="34"/>
      <c r="M289" s="140" t="s">
        <v>32</v>
      </c>
      <c r="N289" s="141" t="s">
        <v>49</v>
      </c>
      <c r="P289" s="142">
        <f>O289*H289</f>
        <v>0</v>
      </c>
      <c r="Q289" s="142">
        <v>0</v>
      </c>
      <c r="R289" s="142">
        <f>Q289*H289</f>
        <v>0</v>
      </c>
      <c r="S289" s="142">
        <v>0</v>
      </c>
      <c r="T289" s="143">
        <f>S289*H289</f>
        <v>0</v>
      </c>
      <c r="AR289" s="144" t="s">
        <v>155</v>
      </c>
      <c r="AT289" s="144" t="s">
        <v>150</v>
      </c>
      <c r="AU289" s="144" t="s">
        <v>87</v>
      </c>
      <c r="AY289" s="18" t="s">
        <v>147</v>
      </c>
      <c r="BE289" s="145">
        <f>IF(N289="základní",J289,0)</f>
        <v>0</v>
      </c>
      <c r="BF289" s="145">
        <f>IF(N289="snížená",J289,0)</f>
        <v>0</v>
      </c>
      <c r="BG289" s="145">
        <f>IF(N289="zákl. přenesená",J289,0)</f>
        <v>0</v>
      </c>
      <c r="BH289" s="145">
        <f>IF(N289="sníž. přenesená",J289,0)</f>
        <v>0</v>
      </c>
      <c r="BI289" s="145">
        <f>IF(N289="nulová",J289,0)</f>
        <v>0</v>
      </c>
      <c r="BJ289" s="18" t="s">
        <v>85</v>
      </c>
      <c r="BK289" s="145">
        <f>ROUND(I289*H289,2)</f>
        <v>0</v>
      </c>
      <c r="BL289" s="18" t="s">
        <v>155</v>
      </c>
      <c r="BM289" s="144" t="s">
        <v>268</v>
      </c>
    </row>
    <row r="290" spans="2:65" s="1" customFormat="1" ht="11.25">
      <c r="B290" s="34"/>
      <c r="D290" s="146" t="s">
        <v>157</v>
      </c>
      <c r="F290" s="147" t="s">
        <v>269</v>
      </c>
      <c r="I290" s="148"/>
      <c r="L290" s="34"/>
      <c r="M290" s="149"/>
      <c r="T290" s="55"/>
      <c r="AT290" s="18" t="s">
        <v>157</v>
      </c>
      <c r="AU290" s="18" t="s">
        <v>87</v>
      </c>
    </row>
    <row r="291" spans="2:65" s="11" customFormat="1" ht="22.9" customHeight="1">
      <c r="B291" s="121"/>
      <c r="D291" s="122" t="s">
        <v>77</v>
      </c>
      <c r="E291" s="131" t="s">
        <v>270</v>
      </c>
      <c r="F291" s="131" t="s">
        <v>271</v>
      </c>
      <c r="I291" s="124"/>
      <c r="J291" s="132">
        <f>BK291</f>
        <v>0</v>
      </c>
      <c r="L291" s="121"/>
      <c r="M291" s="126"/>
      <c r="P291" s="127">
        <f>SUM(P292:P293)</f>
        <v>0</v>
      </c>
      <c r="R291" s="127">
        <f>SUM(R292:R293)</f>
        <v>0</v>
      </c>
      <c r="T291" s="128">
        <f>SUM(T292:T293)</f>
        <v>0</v>
      </c>
      <c r="AR291" s="122" t="s">
        <v>85</v>
      </c>
      <c r="AT291" s="129" t="s">
        <v>77</v>
      </c>
      <c r="AU291" s="129" t="s">
        <v>85</v>
      </c>
      <c r="AY291" s="122" t="s">
        <v>147</v>
      </c>
      <c r="BK291" s="130">
        <f>SUM(BK292:BK293)</f>
        <v>0</v>
      </c>
    </row>
    <row r="292" spans="2:65" s="1" customFormat="1" ht="55.5" customHeight="1">
      <c r="B292" s="34"/>
      <c r="C292" s="133" t="s">
        <v>272</v>
      </c>
      <c r="D292" s="133" t="s">
        <v>150</v>
      </c>
      <c r="E292" s="134" t="s">
        <v>273</v>
      </c>
      <c r="F292" s="135" t="s">
        <v>274</v>
      </c>
      <c r="G292" s="136" t="s">
        <v>251</v>
      </c>
      <c r="H292" s="137">
        <v>8.1150000000000002</v>
      </c>
      <c r="I292" s="138"/>
      <c r="J292" s="139">
        <f>ROUND(I292*H292,2)</f>
        <v>0</v>
      </c>
      <c r="K292" s="135" t="s">
        <v>154</v>
      </c>
      <c r="L292" s="34"/>
      <c r="M292" s="140" t="s">
        <v>32</v>
      </c>
      <c r="N292" s="141" t="s">
        <v>49</v>
      </c>
      <c r="P292" s="142">
        <f>O292*H292</f>
        <v>0</v>
      </c>
      <c r="Q292" s="142">
        <v>0</v>
      </c>
      <c r="R292" s="142">
        <f>Q292*H292</f>
        <v>0</v>
      </c>
      <c r="S292" s="142">
        <v>0</v>
      </c>
      <c r="T292" s="143">
        <f>S292*H292</f>
        <v>0</v>
      </c>
      <c r="AR292" s="144" t="s">
        <v>155</v>
      </c>
      <c r="AT292" s="144" t="s">
        <v>150</v>
      </c>
      <c r="AU292" s="144" t="s">
        <v>87</v>
      </c>
      <c r="AY292" s="18" t="s">
        <v>147</v>
      </c>
      <c r="BE292" s="145">
        <f>IF(N292="základní",J292,0)</f>
        <v>0</v>
      </c>
      <c r="BF292" s="145">
        <f>IF(N292="snížená",J292,0)</f>
        <v>0</v>
      </c>
      <c r="BG292" s="145">
        <f>IF(N292="zákl. přenesená",J292,0)</f>
        <v>0</v>
      </c>
      <c r="BH292" s="145">
        <f>IF(N292="sníž. přenesená",J292,0)</f>
        <v>0</v>
      </c>
      <c r="BI292" s="145">
        <f>IF(N292="nulová",J292,0)</f>
        <v>0</v>
      </c>
      <c r="BJ292" s="18" t="s">
        <v>85</v>
      </c>
      <c r="BK292" s="145">
        <f>ROUND(I292*H292,2)</f>
        <v>0</v>
      </c>
      <c r="BL292" s="18" t="s">
        <v>155</v>
      </c>
      <c r="BM292" s="144" t="s">
        <v>275</v>
      </c>
    </row>
    <row r="293" spans="2:65" s="1" customFormat="1" ht="11.25">
      <c r="B293" s="34"/>
      <c r="D293" s="146" t="s">
        <v>157</v>
      </c>
      <c r="F293" s="147" t="s">
        <v>276</v>
      </c>
      <c r="I293" s="148"/>
      <c r="L293" s="34"/>
      <c r="M293" s="149"/>
      <c r="T293" s="55"/>
      <c r="AT293" s="18" t="s">
        <v>157</v>
      </c>
      <c r="AU293" s="18" t="s">
        <v>87</v>
      </c>
    </row>
    <row r="294" spans="2:65" s="11" customFormat="1" ht="25.9" customHeight="1">
      <c r="B294" s="121"/>
      <c r="D294" s="122" t="s">
        <v>77</v>
      </c>
      <c r="E294" s="123" t="s">
        <v>277</v>
      </c>
      <c r="F294" s="123" t="s">
        <v>278</v>
      </c>
      <c r="I294" s="124"/>
      <c r="J294" s="125">
        <f>BK294</f>
        <v>0</v>
      </c>
      <c r="L294" s="121"/>
      <c r="M294" s="126"/>
      <c r="P294" s="127">
        <f>P295+P302+P349+P461</f>
        <v>0</v>
      </c>
      <c r="R294" s="127">
        <f>R295+R302+R349+R461</f>
        <v>7.8551416500000002</v>
      </c>
      <c r="T294" s="128">
        <f>T295+T302+T349+T461</f>
        <v>2.2888342999999995</v>
      </c>
      <c r="AR294" s="122" t="s">
        <v>87</v>
      </c>
      <c r="AT294" s="129" t="s">
        <v>77</v>
      </c>
      <c r="AU294" s="129" t="s">
        <v>78</v>
      </c>
      <c r="AY294" s="122" t="s">
        <v>147</v>
      </c>
      <c r="BK294" s="130">
        <f>BK295+BK302+BK349+BK461</f>
        <v>0</v>
      </c>
    </row>
    <row r="295" spans="2:65" s="11" customFormat="1" ht="22.9" customHeight="1">
      <c r="B295" s="121"/>
      <c r="D295" s="122" t="s">
        <v>77</v>
      </c>
      <c r="E295" s="131" t="s">
        <v>279</v>
      </c>
      <c r="F295" s="131" t="s">
        <v>280</v>
      </c>
      <c r="I295" s="124"/>
      <c r="J295" s="132">
        <f>BK295</f>
        <v>0</v>
      </c>
      <c r="L295" s="121"/>
      <c r="M295" s="126"/>
      <c r="P295" s="127">
        <f>SUM(P296:P301)</f>
        <v>0</v>
      </c>
      <c r="R295" s="127">
        <f>SUM(R296:R301)</f>
        <v>2E-3</v>
      </c>
      <c r="T295" s="128">
        <f>SUM(T296:T301)</f>
        <v>0</v>
      </c>
      <c r="AR295" s="122" t="s">
        <v>87</v>
      </c>
      <c r="AT295" s="129" t="s">
        <v>77</v>
      </c>
      <c r="AU295" s="129" t="s">
        <v>85</v>
      </c>
      <c r="AY295" s="122" t="s">
        <v>147</v>
      </c>
      <c r="BK295" s="130">
        <f>SUM(BK296:BK301)</f>
        <v>0</v>
      </c>
    </row>
    <row r="296" spans="2:65" s="1" customFormat="1" ht="44.25" customHeight="1">
      <c r="B296" s="34"/>
      <c r="C296" s="133" t="s">
        <v>281</v>
      </c>
      <c r="D296" s="133" t="s">
        <v>150</v>
      </c>
      <c r="E296" s="134" t="s">
        <v>282</v>
      </c>
      <c r="F296" s="135" t="s">
        <v>283</v>
      </c>
      <c r="G296" s="136" t="s">
        <v>153</v>
      </c>
      <c r="H296" s="137">
        <v>2</v>
      </c>
      <c r="I296" s="138"/>
      <c r="J296" s="139">
        <f>ROUND(I296*H296,2)</f>
        <v>0</v>
      </c>
      <c r="K296" s="135" t="s">
        <v>154</v>
      </c>
      <c r="L296" s="34"/>
      <c r="M296" s="140" t="s">
        <v>32</v>
      </c>
      <c r="N296" s="141" t="s">
        <v>49</v>
      </c>
      <c r="P296" s="142">
        <f>O296*H296</f>
        <v>0</v>
      </c>
      <c r="Q296" s="142">
        <v>1E-3</v>
      </c>
      <c r="R296" s="142">
        <f>Q296*H296</f>
        <v>2E-3</v>
      </c>
      <c r="S296" s="142">
        <v>0</v>
      </c>
      <c r="T296" s="143">
        <f>S296*H296</f>
        <v>0</v>
      </c>
      <c r="AR296" s="144" t="s">
        <v>284</v>
      </c>
      <c r="AT296" s="144" t="s">
        <v>150</v>
      </c>
      <c r="AU296" s="144" t="s">
        <v>87</v>
      </c>
      <c r="AY296" s="18" t="s">
        <v>147</v>
      </c>
      <c r="BE296" s="145">
        <f>IF(N296="základní",J296,0)</f>
        <v>0</v>
      </c>
      <c r="BF296" s="145">
        <f>IF(N296="snížená",J296,0)</f>
        <v>0</v>
      </c>
      <c r="BG296" s="145">
        <f>IF(N296="zákl. přenesená",J296,0)</f>
        <v>0</v>
      </c>
      <c r="BH296" s="145">
        <f>IF(N296="sníž. přenesená",J296,0)</f>
        <v>0</v>
      </c>
      <c r="BI296" s="145">
        <f>IF(N296="nulová",J296,0)</f>
        <v>0</v>
      </c>
      <c r="BJ296" s="18" t="s">
        <v>85</v>
      </c>
      <c r="BK296" s="145">
        <f>ROUND(I296*H296,2)</f>
        <v>0</v>
      </c>
      <c r="BL296" s="18" t="s">
        <v>284</v>
      </c>
      <c r="BM296" s="144" t="s">
        <v>285</v>
      </c>
    </row>
    <row r="297" spans="2:65" s="1" customFormat="1" ht="11.25">
      <c r="B297" s="34"/>
      <c r="D297" s="146" t="s">
        <v>157</v>
      </c>
      <c r="F297" s="147" t="s">
        <v>286</v>
      </c>
      <c r="I297" s="148"/>
      <c r="L297" s="34"/>
      <c r="M297" s="149"/>
      <c r="T297" s="55"/>
      <c r="AT297" s="18" t="s">
        <v>157</v>
      </c>
      <c r="AU297" s="18" t="s">
        <v>87</v>
      </c>
    </row>
    <row r="298" spans="2:65" s="1" customFormat="1" ht="19.5">
      <c r="B298" s="34"/>
      <c r="D298" s="151" t="s">
        <v>168</v>
      </c>
      <c r="F298" s="165" t="s">
        <v>287</v>
      </c>
      <c r="I298" s="148"/>
      <c r="L298" s="34"/>
      <c r="M298" s="149"/>
      <c r="T298" s="55"/>
      <c r="AT298" s="18" t="s">
        <v>168</v>
      </c>
      <c r="AU298" s="18" t="s">
        <v>87</v>
      </c>
    </row>
    <row r="299" spans="2:65" s="12" customFormat="1" ht="11.25">
      <c r="B299" s="150"/>
      <c r="D299" s="151" t="s">
        <v>159</v>
      </c>
      <c r="E299" s="152" t="s">
        <v>32</v>
      </c>
      <c r="F299" s="153" t="s">
        <v>288</v>
      </c>
      <c r="H299" s="154">
        <v>2</v>
      </c>
      <c r="I299" s="155"/>
      <c r="L299" s="150"/>
      <c r="M299" s="156"/>
      <c r="T299" s="157"/>
      <c r="AT299" s="152" t="s">
        <v>159</v>
      </c>
      <c r="AU299" s="152" t="s">
        <v>87</v>
      </c>
      <c r="AV299" s="12" t="s">
        <v>87</v>
      </c>
      <c r="AW299" s="12" t="s">
        <v>39</v>
      </c>
      <c r="AX299" s="12" t="s">
        <v>85</v>
      </c>
      <c r="AY299" s="152" t="s">
        <v>147</v>
      </c>
    </row>
    <row r="300" spans="2:65" s="1" customFormat="1" ht="49.15" customHeight="1">
      <c r="B300" s="34"/>
      <c r="C300" s="133" t="s">
        <v>284</v>
      </c>
      <c r="D300" s="133" t="s">
        <v>150</v>
      </c>
      <c r="E300" s="134" t="s">
        <v>289</v>
      </c>
      <c r="F300" s="135" t="s">
        <v>290</v>
      </c>
      <c r="G300" s="136" t="s">
        <v>251</v>
      </c>
      <c r="H300" s="137">
        <v>2E-3</v>
      </c>
      <c r="I300" s="138"/>
      <c r="J300" s="139">
        <f>ROUND(I300*H300,2)</f>
        <v>0</v>
      </c>
      <c r="K300" s="135" t="s">
        <v>154</v>
      </c>
      <c r="L300" s="34"/>
      <c r="M300" s="140" t="s">
        <v>32</v>
      </c>
      <c r="N300" s="141" t="s">
        <v>49</v>
      </c>
      <c r="P300" s="142">
        <f>O300*H300</f>
        <v>0</v>
      </c>
      <c r="Q300" s="142">
        <v>0</v>
      </c>
      <c r="R300" s="142">
        <f>Q300*H300</f>
        <v>0</v>
      </c>
      <c r="S300" s="142">
        <v>0</v>
      </c>
      <c r="T300" s="143">
        <f>S300*H300</f>
        <v>0</v>
      </c>
      <c r="AR300" s="144" t="s">
        <v>284</v>
      </c>
      <c r="AT300" s="144" t="s">
        <v>150</v>
      </c>
      <c r="AU300" s="144" t="s">
        <v>87</v>
      </c>
      <c r="AY300" s="18" t="s">
        <v>147</v>
      </c>
      <c r="BE300" s="145">
        <f>IF(N300="základní",J300,0)</f>
        <v>0</v>
      </c>
      <c r="BF300" s="145">
        <f>IF(N300="snížená",J300,0)</f>
        <v>0</v>
      </c>
      <c r="BG300" s="145">
        <f>IF(N300="zákl. přenesená",J300,0)</f>
        <v>0</v>
      </c>
      <c r="BH300" s="145">
        <f>IF(N300="sníž. přenesená",J300,0)</f>
        <v>0</v>
      </c>
      <c r="BI300" s="145">
        <f>IF(N300="nulová",J300,0)</f>
        <v>0</v>
      </c>
      <c r="BJ300" s="18" t="s">
        <v>85</v>
      </c>
      <c r="BK300" s="145">
        <f>ROUND(I300*H300,2)</f>
        <v>0</v>
      </c>
      <c r="BL300" s="18" t="s">
        <v>284</v>
      </c>
      <c r="BM300" s="144" t="s">
        <v>291</v>
      </c>
    </row>
    <row r="301" spans="2:65" s="1" customFormat="1" ht="11.25">
      <c r="B301" s="34"/>
      <c r="D301" s="146" t="s">
        <v>157</v>
      </c>
      <c r="F301" s="147" t="s">
        <v>292</v>
      </c>
      <c r="I301" s="148"/>
      <c r="L301" s="34"/>
      <c r="M301" s="149"/>
      <c r="T301" s="55"/>
      <c r="AT301" s="18" t="s">
        <v>157</v>
      </c>
      <c r="AU301" s="18" t="s">
        <v>87</v>
      </c>
    </row>
    <row r="302" spans="2:65" s="11" customFormat="1" ht="22.9" customHeight="1">
      <c r="B302" s="121"/>
      <c r="D302" s="122" t="s">
        <v>77</v>
      </c>
      <c r="E302" s="131" t="s">
        <v>293</v>
      </c>
      <c r="F302" s="131" t="s">
        <v>294</v>
      </c>
      <c r="I302" s="124"/>
      <c r="J302" s="132">
        <f>BK302</f>
        <v>0</v>
      </c>
      <c r="L302" s="121"/>
      <c r="M302" s="126"/>
      <c r="P302" s="127">
        <f>SUM(P303:P348)</f>
        <v>0</v>
      </c>
      <c r="R302" s="127">
        <f>SUM(R303:R348)</f>
        <v>6.3663799999999993E-2</v>
      </c>
      <c r="T302" s="128">
        <f>SUM(T303:T348)</f>
        <v>7.9643999999999993E-2</v>
      </c>
      <c r="AR302" s="122" t="s">
        <v>87</v>
      </c>
      <c r="AT302" s="129" t="s">
        <v>77</v>
      </c>
      <c r="AU302" s="129" t="s">
        <v>85</v>
      </c>
      <c r="AY302" s="122" t="s">
        <v>147</v>
      </c>
      <c r="BK302" s="130">
        <f>SUM(BK303:BK348)</f>
        <v>0</v>
      </c>
    </row>
    <row r="303" spans="2:65" s="1" customFormat="1" ht="37.9" customHeight="1">
      <c r="B303" s="34"/>
      <c r="C303" s="133" t="s">
        <v>295</v>
      </c>
      <c r="D303" s="133" t="s">
        <v>150</v>
      </c>
      <c r="E303" s="134" t="s">
        <v>296</v>
      </c>
      <c r="F303" s="135" t="s">
        <v>297</v>
      </c>
      <c r="G303" s="136" t="s">
        <v>165</v>
      </c>
      <c r="H303" s="137">
        <v>29.25</v>
      </c>
      <c r="I303" s="138"/>
      <c r="J303" s="139">
        <f>ROUND(I303*H303,2)</f>
        <v>0</v>
      </c>
      <c r="K303" s="135" t="s">
        <v>154</v>
      </c>
      <c r="L303" s="34"/>
      <c r="M303" s="140" t="s">
        <v>32</v>
      </c>
      <c r="N303" s="141" t="s">
        <v>49</v>
      </c>
      <c r="P303" s="142">
        <f>O303*H303</f>
        <v>0</v>
      </c>
      <c r="Q303" s="142">
        <v>0</v>
      </c>
      <c r="R303" s="142">
        <f>Q303*H303</f>
        <v>0</v>
      </c>
      <c r="S303" s="142">
        <v>0</v>
      </c>
      <c r="T303" s="143">
        <f>S303*H303</f>
        <v>0</v>
      </c>
      <c r="AR303" s="144" t="s">
        <v>284</v>
      </c>
      <c r="AT303" s="144" t="s">
        <v>150</v>
      </c>
      <c r="AU303" s="144" t="s">
        <v>87</v>
      </c>
      <c r="AY303" s="18" t="s">
        <v>147</v>
      </c>
      <c r="BE303" s="145">
        <f>IF(N303="základní",J303,0)</f>
        <v>0</v>
      </c>
      <c r="BF303" s="145">
        <f>IF(N303="snížená",J303,0)</f>
        <v>0</v>
      </c>
      <c r="BG303" s="145">
        <f>IF(N303="zákl. přenesená",J303,0)</f>
        <v>0</v>
      </c>
      <c r="BH303" s="145">
        <f>IF(N303="sníž. přenesená",J303,0)</f>
        <v>0</v>
      </c>
      <c r="BI303" s="145">
        <f>IF(N303="nulová",J303,0)</f>
        <v>0</v>
      </c>
      <c r="BJ303" s="18" t="s">
        <v>85</v>
      </c>
      <c r="BK303" s="145">
        <f>ROUND(I303*H303,2)</f>
        <v>0</v>
      </c>
      <c r="BL303" s="18" t="s">
        <v>284</v>
      </c>
      <c r="BM303" s="144" t="s">
        <v>298</v>
      </c>
    </row>
    <row r="304" spans="2:65" s="1" customFormat="1" ht="11.25">
      <c r="B304" s="34"/>
      <c r="D304" s="146" t="s">
        <v>157</v>
      </c>
      <c r="F304" s="147" t="s">
        <v>299</v>
      </c>
      <c r="I304" s="148"/>
      <c r="L304" s="34"/>
      <c r="M304" s="149"/>
      <c r="T304" s="55"/>
      <c r="AT304" s="18" t="s">
        <v>157</v>
      </c>
      <c r="AU304" s="18" t="s">
        <v>87</v>
      </c>
    </row>
    <row r="305" spans="2:65" s="14" customFormat="1" ht="11.25">
      <c r="B305" s="166"/>
      <c r="D305" s="151" t="s">
        <v>159</v>
      </c>
      <c r="E305" s="167" t="s">
        <v>32</v>
      </c>
      <c r="F305" s="168" t="s">
        <v>300</v>
      </c>
      <c r="H305" s="167" t="s">
        <v>32</v>
      </c>
      <c r="I305" s="169"/>
      <c r="L305" s="166"/>
      <c r="M305" s="170"/>
      <c r="T305" s="171"/>
      <c r="AT305" s="167" t="s">
        <v>159</v>
      </c>
      <c r="AU305" s="167" t="s">
        <v>87</v>
      </c>
      <c r="AV305" s="14" t="s">
        <v>85</v>
      </c>
      <c r="AW305" s="14" t="s">
        <v>39</v>
      </c>
      <c r="AX305" s="14" t="s">
        <v>78</v>
      </c>
      <c r="AY305" s="167" t="s">
        <v>147</v>
      </c>
    </row>
    <row r="306" spans="2:65" s="12" customFormat="1" ht="11.25">
      <c r="B306" s="150"/>
      <c r="D306" s="151" t="s">
        <v>159</v>
      </c>
      <c r="E306" s="152" t="s">
        <v>32</v>
      </c>
      <c r="F306" s="153" t="s">
        <v>301</v>
      </c>
      <c r="H306" s="154">
        <v>29.25</v>
      </c>
      <c r="I306" s="155"/>
      <c r="L306" s="150"/>
      <c r="M306" s="156"/>
      <c r="T306" s="157"/>
      <c r="AT306" s="152" t="s">
        <v>159</v>
      </c>
      <c r="AU306" s="152" t="s">
        <v>87</v>
      </c>
      <c r="AV306" s="12" t="s">
        <v>87</v>
      </c>
      <c r="AW306" s="12" t="s">
        <v>39</v>
      </c>
      <c r="AX306" s="12" t="s">
        <v>85</v>
      </c>
      <c r="AY306" s="152" t="s">
        <v>147</v>
      </c>
    </row>
    <row r="307" spans="2:65" s="1" customFormat="1" ht="24.2" customHeight="1">
      <c r="B307" s="34"/>
      <c r="C307" s="133" t="s">
        <v>302</v>
      </c>
      <c r="D307" s="133" t="s">
        <v>150</v>
      </c>
      <c r="E307" s="134" t="s">
        <v>303</v>
      </c>
      <c r="F307" s="135" t="s">
        <v>304</v>
      </c>
      <c r="G307" s="136" t="s">
        <v>165</v>
      </c>
      <c r="H307" s="137">
        <v>29.25</v>
      </c>
      <c r="I307" s="138"/>
      <c r="J307" s="139">
        <f>ROUND(I307*H307,2)</f>
        <v>0</v>
      </c>
      <c r="K307" s="135" t="s">
        <v>154</v>
      </c>
      <c r="L307" s="34"/>
      <c r="M307" s="140" t="s">
        <v>32</v>
      </c>
      <c r="N307" s="141" t="s">
        <v>49</v>
      </c>
      <c r="P307" s="142">
        <f>O307*H307</f>
        <v>0</v>
      </c>
      <c r="Q307" s="142">
        <v>0</v>
      </c>
      <c r="R307" s="142">
        <f>Q307*H307</f>
        <v>0</v>
      </c>
      <c r="S307" s="142">
        <v>0</v>
      </c>
      <c r="T307" s="143">
        <f>S307*H307</f>
        <v>0</v>
      </c>
      <c r="AR307" s="144" t="s">
        <v>284</v>
      </c>
      <c r="AT307" s="144" t="s">
        <v>150</v>
      </c>
      <c r="AU307" s="144" t="s">
        <v>87</v>
      </c>
      <c r="AY307" s="18" t="s">
        <v>147</v>
      </c>
      <c r="BE307" s="145">
        <f>IF(N307="základní",J307,0)</f>
        <v>0</v>
      </c>
      <c r="BF307" s="145">
        <f>IF(N307="snížená",J307,0)</f>
        <v>0</v>
      </c>
      <c r="BG307" s="145">
        <f>IF(N307="zákl. přenesená",J307,0)</f>
        <v>0</v>
      </c>
      <c r="BH307" s="145">
        <f>IF(N307="sníž. přenesená",J307,0)</f>
        <v>0</v>
      </c>
      <c r="BI307" s="145">
        <f>IF(N307="nulová",J307,0)</f>
        <v>0</v>
      </c>
      <c r="BJ307" s="18" t="s">
        <v>85</v>
      </c>
      <c r="BK307" s="145">
        <f>ROUND(I307*H307,2)</f>
        <v>0</v>
      </c>
      <c r="BL307" s="18" t="s">
        <v>284</v>
      </c>
      <c r="BM307" s="144" t="s">
        <v>305</v>
      </c>
    </row>
    <row r="308" spans="2:65" s="1" customFormat="1" ht="11.25">
      <c r="B308" s="34"/>
      <c r="D308" s="146" t="s">
        <v>157</v>
      </c>
      <c r="F308" s="147" t="s">
        <v>306</v>
      </c>
      <c r="I308" s="148"/>
      <c r="L308" s="34"/>
      <c r="M308" s="149"/>
      <c r="T308" s="55"/>
      <c r="AT308" s="18" t="s">
        <v>157</v>
      </c>
      <c r="AU308" s="18" t="s">
        <v>87</v>
      </c>
    </row>
    <row r="309" spans="2:65" s="14" customFormat="1" ht="11.25">
      <c r="B309" s="166"/>
      <c r="D309" s="151" t="s">
        <v>159</v>
      </c>
      <c r="E309" s="167" t="s">
        <v>32</v>
      </c>
      <c r="F309" s="168" t="s">
        <v>300</v>
      </c>
      <c r="H309" s="167" t="s">
        <v>32</v>
      </c>
      <c r="I309" s="169"/>
      <c r="L309" s="166"/>
      <c r="M309" s="170"/>
      <c r="T309" s="171"/>
      <c r="AT309" s="167" t="s">
        <v>159</v>
      </c>
      <c r="AU309" s="167" t="s">
        <v>87</v>
      </c>
      <c r="AV309" s="14" t="s">
        <v>85</v>
      </c>
      <c r="AW309" s="14" t="s">
        <v>39</v>
      </c>
      <c r="AX309" s="14" t="s">
        <v>78</v>
      </c>
      <c r="AY309" s="167" t="s">
        <v>147</v>
      </c>
    </row>
    <row r="310" spans="2:65" s="12" customFormat="1" ht="11.25">
      <c r="B310" s="150"/>
      <c r="D310" s="151" t="s">
        <v>159</v>
      </c>
      <c r="E310" s="152" t="s">
        <v>32</v>
      </c>
      <c r="F310" s="153" t="s">
        <v>301</v>
      </c>
      <c r="H310" s="154">
        <v>29.25</v>
      </c>
      <c r="I310" s="155"/>
      <c r="L310" s="150"/>
      <c r="M310" s="156"/>
      <c r="T310" s="157"/>
      <c r="AT310" s="152" t="s">
        <v>159</v>
      </c>
      <c r="AU310" s="152" t="s">
        <v>87</v>
      </c>
      <c r="AV310" s="12" t="s">
        <v>87</v>
      </c>
      <c r="AW310" s="12" t="s">
        <v>39</v>
      </c>
      <c r="AX310" s="12" t="s">
        <v>85</v>
      </c>
      <c r="AY310" s="152" t="s">
        <v>147</v>
      </c>
    </row>
    <row r="311" spans="2:65" s="1" customFormat="1" ht="24.2" customHeight="1">
      <c r="B311" s="34"/>
      <c r="C311" s="133" t="s">
        <v>307</v>
      </c>
      <c r="D311" s="133" t="s">
        <v>150</v>
      </c>
      <c r="E311" s="134" t="s">
        <v>308</v>
      </c>
      <c r="F311" s="135" t="s">
        <v>309</v>
      </c>
      <c r="G311" s="136" t="s">
        <v>165</v>
      </c>
      <c r="H311" s="137">
        <v>29.25</v>
      </c>
      <c r="I311" s="138"/>
      <c r="J311" s="139">
        <f>ROUND(I311*H311,2)</f>
        <v>0</v>
      </c>
      <c r="K311" s="135" t="s">
        <v>154</v>
      </c>
      <c r="L311" s="34"/>
      <c r="M311" s="140" t="s">
        <v>32</v>
      </c>
      <c r="N311" s="141" t="s">
        <v>49</v>
      </c>
      <c r="P311" s="142">
        <f>O311*H311</f>
        <v>0</v>
      </c>
      <c r="Q311" s="142">
        <v>3.0000000000000001E-5</v>
      </c>
      <c r="R311" s="142">
        <f>Q311*H311</f>
        <v>8.7750000000000002E-4</v>
      </c>
      <c r="S311" s="142">
        <v>0</v>
      </c>
      <c r="T311" s="143">
        <f>S311*H311</f>
        <v>0</v>
      </c>
      <c r="AR311" s="144" t="s">
        <v>284</v>
      </c>
      <c r="AT311" s="144" t="s">
        <v>150</v>
      </c>
      <c r="AU311" s="144" t="s">
        <v>87</v>
      </c>
      <c r="AY311" s="18" t="s">
        <v>147</v>
      </c>
      <c r="BE311" s="145">
        <f>IF(N311="základní",J311,0)</f>
        <v>0</v>
      </c>
      <c r="BF311" s="145">
        <f>IF(N311="snížená",J311,0)</f>
        <v>0</v>
      </c>
      <c r="BG311" s="145">
        <f>IF(N311="zákl. přenesená",J311,0)</f>
        <v>0</v>
      </c>
      <c r="BH311" s="145">
        <f>IF(N311="sníž. přenesená",J311,0)</f>
        <v>0</v>
      </c>
      <c r="BI311" s="145">
        <f>IF(N311="nulová",J311,0)</f>
        <v>0</v>
      </c>
      <c r="BJ311" s="18" t="s">
        <v>85</v>
      </c>
      <c r="BK311" s="145">
        <f>ROUND(I311*H311,2)</f>
        <v>0</v>
      </c>
      <c r="BL311" s="18" t="s">
        <v>284</v>
      </c>
      <c r="BM311" s="144" t="s">
        <v>310</v>
      </c>
    </row>
    <row r="312" spans="2:65" s="1" customFormat="1" ht="11.25">
      <c r="B312" s="34"/>
      <c r="D312" s="146" t="s">
        <v>157</v>
      </c>
      <c r="F312" s="147" t="s">
        <v>311</v>
      </c>
      <c r="I312" s="148"/>
      <c r="L312" s="34"/>
      <c r="M312" s="149"/>
      <c r="T312" s="55"/>
      <c r="AT312" s="18" t="s">
        <v>157</v>
      </c>
      <c r="AU312" s="18" t="s">
        <v>87</v>
      </c>
    </row>
    <row r="313" spans="2:65" s="14" customFormat="1" ht="11.25">
      <c r="B313" s="166"/>
      <c r="D313" s="151" t="s">
        <v>159</v>
      </c>
      <c r="E313" s="167" t="s">
        <v>32</v>
      </c>
      <c r="F313" s="168" t="s">
        <v>300</v>
      </c>
      <c r="H313" s="167" t="s">
        <v>32</v>
      </c>
      <c r="I313" s="169"/>
      <c r="L313" s="166"/>
      <c r="M313" s="170"/>
      <c r="T313" s="171"/>
      <c r="AT313" s="167" t="s">
        <v>159</v>
      </c>
      <c r="AU313" s="167" t="s">
        <v>87</v>
      </c>
      <c r="AV313" s="14" t="s">
        <v>85</v>
      </c>
      <c r="AW313" s="14" t="s">
        <v>39</v>
      </c>
      <c r="AX313" s="14" t="s">
        <v>78</v>
      </c>
      <c r="AY313" s="167" t="s">
        <v>147</v>
      </c>
    </row>
    <row r="314" spans="2:65" s="12" customFormat="1" ht="11.25">
      <c r="B314" s="150"/>
      <c r="D314" s="151" t="s">
        <v>159</v>
      </c>
      <c r="E314" s="152" t="s">
        <v>32</v>
      </c>
      <c r="F314" s="153" t="s">
        <v>301</v>
      </c>
      <c r="H314" s="154">
        <v>29.25</v>
      </c>
      <c r="I314" s="155"/>
      <c r="L314" s="150"/>
      <c r="M314" s="156"/>
      <c r="T314" s="157"/>
      <c r="AT314" s="152" t="s">
        <v>159</v>
      </c>
      <c r="AU314" s="152" t="s">
        <v>87</v>
      </c>
      <c r="AV314" s="12" t="s">
        <v>87</v>
      </c>
      <c r="AW314" s="12" t="s">
        <v>39</v>
      </c>
      <c r="AX314" s="12" t="s">
        <v>85</v>
      </c>
      <c r="AY314" s="152" t="s">
        <v>147</v>
      </c>
    </row>
    <row r="315" spans="2:65" s="1" customFormat="1" ht="24.2" customHeight="1">
      <c r="B315" s="34"/>
      <c r="C315" s="133" t="s">
        <v>312</v>
      </c>
      <c r="D315" s="133" t="s">
        <v>150</v>
      </c>
      <c r="E315" s="134" t="s">
        <v>313</v>
      </c>
      <c r="F315" s="135" t="s">
        <v>314</v>
      </c>
      <c r="G315" s="136" t="s">
        <v>165</v>
      </c>
      <c r="H315" s="137">
        <v>29.25</v>
      </c>
      <c r="I315" s="138"/>
      <c r="J315" s="139">
        <f>ROUND(I315*H315,2)</f>
        <v>0</v>
      </c>
      <c r="K315" s="135" t="s">
        <v>154</v>
      </c>
      <c r="L315" s="34"/>
      <c r="M315" s="140" t="s">
        <v>32</v>
      </c>
      <c r="N315" s="141" t="s">
        <v>49</v>
      </c>
      <c r="P315" s="142">
        <f>O315*H315</f>
        <v>0</v>
      </c>
      <c r="Q315" s="142">
        <v>0</v>
      </c>
      <c r="R315" s="142">
        <f>Q315*H315</f>
        <v>0</v>
      </c>
      <c r="S315" s="142">
        <v>2.5000000000000001E-3</v>
      </c>
      <c r="T315" s="143">
        <f>S315*H315</f>
        <v>7.3124999999999996E-2</v>
      </c>
      <c r="AR315" s="144" t="s">
        <v>284</v>
      </c>
      <c r="AT315" s="144" t="s">
        <v>150</v>
      </c>
      <c r="AU315" s="144" t="s">
        <v>87</v>
      </c>
      <c r="AY315" s="18" t="s">
        <v>147</v>
      </c>
      <c r="BE315" s="145">
        <f>IF(N315="základní",J315,0)</f>
        <v>0</v>
      </c>
      <c r="BF315" s="145">
        <f>IF(N315="snížená",J315,0)</f>
        <v>0</v>
      </c>
      <c r="BG315" s="145">
        <f>IF(N315="zákl. přenesená",J315,0)</f>
        <v>0</v>
      </c>
      <c r="BH315" s="145">
        <f>IF(N315="sníž. přenesená",J315,0)</f>
        <v>0</v>
      </c>
      <c r="BI315" s="145">
        <f>IF(N315="nulová",J315,0)</f>
        <v>0</v>
      </c>
      <c r="BJ315" s="18" t="s">
        <v>85</v>
      </c>
      <c r="BK315" s="145">
        <f>ROUND(I315*H315,2)</f>
        <v>0</v>
      </c>
      <c r="BL315" s="18" t="s">
        <v>284</v>
      </c>
      <c r="BM315" s="144" t="s">
        <v>315</v>
      </c>
    </row>
    <row r="316" spans="2:65" s="1" customFormat="1" ht="11.25">
      <c r="B316" s="34"/>
      <c r="D316" s="146" t="s">
        <v>157</v>
      </c>
      <c r="F316" s="147" t="s">
        <v>316</v>
      </c>
      <c r="I316" s="148"/>
      <c r="L316" s="34"/>
      <c r="M316" s="149"/>
      <c r="T316" s="55"/>
      <c r="AT316" s="18" t="s">
        <v>157</v>
      </c>
      <c r="AU316" s="18" t="s">
        <v>87</v>
      </c>
    </row>
    <row r="317" spans="2:65" s="14" customFormat="1" ht="11.25">
      <c r="B317" s="166"/>
      <c r="D317" s="151" t="s">
        <v>159</v>
      </c>
      <c r="E317" s="167" t="s">
        <v>32</v>
      </c>
      <c r="F317" s="168" t="s">
        <v>300</v>
      </c>
      <c r="H317" s="167" t="s">
        <v>32</v>
      </c>
      <c r="I317" s="169"/>
      <c r="L317" s="166"/>
      <c r="M317" s="170"/>
      <c r="T317" s="171"/>
      <c r="AT317" s="167" t="s">
        <v>159</v>
      </c>
      <c r="AU317" s="167" t="s">
        <v>87</v>
      </c>
      <c r="AV317" s="14" t="s">
        <v>85</v>
      </c>
      <c r="AW317" s="14" t="s">
        <v>39</v>
      </c>
      <c r="AX317" s="14" t="s">
        <v>78</v>
      </c>
      <c r="AY317" s="167" t="s">
        <v>147</v>
      </c>
    </row>
    <row r="318" spans="2:65" s="12" customFormat="1" ht="11.25">
      <c r="B318" s="150"/>
      <c r="D318" s="151" t="s">
        <v>159</v>
      </c>
      <c r="E318" s="152" t="s">
        <v>32</v>
      </c>
      <c r="F318" s="153" t="s">
        <v>301</v>
      </c>
      <c r="H318" s="154">
        <v>29.25</v>
      </c>
      <c r="I318" s="155"/>
      <c r="L318" s="150"/>
      <c r="M318" s="156"/>
      <c r="T318" s="157"/>
      <c r="AT318" s="152" t="s">
        <v>159</v>
      </c>
      <c r="AU318" s="152" t="s">
        <v>87</v>
      </c>
      <c r="AV318" s="12" t="s">
        <v>87</v>
      </c>
      <c r="AW318" s="12" t="s">
        <v>39</v>
      </c>
      <c r="AX318" s="12" t="s">
        <v>85</v>
      </c>
      <c r="AY318" s="152" t="s">
        <v>147</v>
      </c>
    </row>
    <row r="319" spans="2:65" s="1" customFormat="1" ht="24.2" customHeight="1">
      <c r="B319" s="34"/>
      <c r="C319" s="133" t="s">
        <v>7</v>
      </c>
      <c r="D319" s="133" t="s">
        <v>150</v>
      </c>
      <c r="E319" s="134" t="s">
        <v>317</v>
      </c>
      <c r="F319" s="135" t="s">
        <v>318</v>
      </c>
      <c r="G319" s="136" t="s">
        <v>165</v>
      </c>
      <c r="H319" s="137">
        <v>29.25</v>
      </c>
      <c r="I319" s="138"/>
      <c r="J319" s="139">
        <f>ROUND(I319*H319,2)</f>
        <v>0</v>
      </c>
      <c r="K319" s="135" t="s">
        <v>154</v>
      </c>
      <c r="L319" s="34"/>
      <c r="M319" s="140" t="s">
        <v>32</v>
      </c>
      <c r="N319" s="141" t="s">
        <v>49</v>
      </c>
      <c r="P319" s="142">
        <f>O319*H319</f>
        <v>0</v>
      </c>
      <c r="Q319" s="142">
        <v>5.0000000000000001E-4</v>
      </c>
      <c r="R319" s="142">
        <f>Q319*H319</f>
        <v>1.4625000000000001E-2</v>
      </c>
      <c r="S319" s="142">
        <v>0</v>
      </c>
      <c r="T319" s="143">
        <f>S319*H319</f>
        <v>0</v>
      </c>
      <c r="AR319" s="144" t="s">
        <v>284</v>
      </c>
      <c r="AT319" s="144" t="s">
        <v>150</v>
      </c>
      <c r="AU319" s="144" t="s">
        <v>87</v>
      </c>
      <c r="AY319" s="18" t="s">
        <v>147</v>
      </c>
      <c r="BE319" s="145">
        <f>IF(N319="základní",J319,0)</f>
        <v>0</v>
      </c>
      <c r="BF319" s="145">
        <f>IF(N319="snížená",J319,0)</f>
        <v>0</v>
      </c>
      <c r="BG319" s="145">
        <f>IF(N319="zákl. přenesená",J319,0)</f>
        <v>0</v>
      </c>
      <c r="BH319" s="145">
        <f>IF(N319="sníž. přenesená",J319,0)</f>
        <v>0</v>
      </c>
      <c r="BI319" s="145">
        <f>IF(N319="nulová",J319,0)</f>
        <v>0</v>
      </c>
      <c r="BJ319" s="18" t="s">
        <v>85</v>
      </c>
      <c r="BK319" s="145">
        <f>ROUND(I319*H319,2)</f>
        <v>0</v>
      </c>
      <c r="BL319" s="18" t="s">
        <v>284</v>
      </c>
      <c r="BM319" s="144" t="s">
        <v>319</v>
      </c>
    </row>
    <row r="320" spans="2:65" s="1" customFormat="1" ht="11.25">
      <c r="B320" s="34"/>
      <c r="D320" s="146" t="s">
        <v>157</v>
      </c>
      <c r="F320" s="147" t="s">
        <v>320</v>
      </c>
      <c r="I320" s="148"/>
      <c r="L320" s="34"/>
      <c r="M320" s="149"/>
      <c r="T320" s="55"/>
      <c r="AT320" s="18" t="s">
        <v>157</v>
      </c>
      <c r="AU320" s="18" t="s">
        <v>87</v>
      </c>
    </row>
    <row r="321" spans="2:65" s="14" customFormat="1" ht="11.25">
      <c r="B321" s="166"/>
      <c r="D321" s="151" t="s">
        <v>159</v>
      </c>
      <c r="E321" s="167" t="s">
        <v>32</v>
      </c>
      <c r="F321" s="168" t="s">
        <v>300</v>
      </c>
      <c r="H321" s="167" t="s">
        <v>32</v>
      </c>
      <c r="I321" s="169"/>
      <c r="L321" s="166"/>
      <c r="M321" s="170"/>
      <c r="T321" s="171"/>
      <c r="AT321" s="167" t="s">
        <v>159</v>
      </c>
      <c r="AU321" s="167" t="s">
        <v>87</v>
      </c>
      <c r="AV321" s="14" t="s">
        <v>85</v>
      </c>
      <c r="AW321" s="14" t="s">
        <v>39</v>
      </c>
      <c r="AX321" s="14" t="s">
        <v>78</v>
      </c>
      <c r="AY321" s="167" t="s">
        <v>147</v>
      </c>
    </row>
    <row r="322" spans="2:65" s="12" customFormat="1" ht="11.25">
      <c r="B322" s="150"/>
      <c r="D322" s="151" t="s">
        <v>159</v>
      </c>
      <c r="E322" s="152" t="s">
        <v>32</v>
      </c>
      <c r="F322" s="153" t="s">
        <v>301</v>
      </c>
      <c r="H322" s="154">
        <v>29.25</v>
      </c>
      <c r="I322" s="155"/>
      <c r="L322" s="150"/>
      <c r="M322" s="156"/>
      <c r="T322" s="157"/>
      <c r="AT322" s="152" t="s">
        <v>159</v>
      </c>
      <c r="AU322" s="152" t="s">
        <v>87</v>
      </c>
      <c r="AV322" s="12" t="s">
        <v>87</v>
      </c>
      <c r="AW322" s="12" t="s">
        <v>39</v>
      </c>
      <c r="AX322" s="12" t="s">
        <v>85</v>
      </c>
      <c r="AY322" s="152" t="s">
        <v>147</v>
      </c>
    </row>
    <row r="323" spans="2:65" s="1" customFormat="1" ht="24.2" customHeight="1">
      <c r="B323" s="34"/>
      <c r="C323" s="179" t="s">
        <v>321</v>
      </c>
      <c r="D323" s="179" t="s">
        <v>322</v>
      </c>
      <c r="E323" s="180" t="s">
        <v>323</v>
      </c>
      <c r="F323" s="181" t="s">
        <v>324</v>
      </c>
      <c r="G323" s="182" t="s">
        <v>165</v>
      </c>
      <c r="H323" s="183">
        <v>34.887999999999998</v>
      </c>
      <c r="I323" s="184"/>
      <c r="J323" s="185">
        <f>ROUND(I323*H323,2)</f>
        <v>0</v>
      </c>
      <c r="K323" s="181" t="s">
        <v>154</v>
      </c>
      <c r="L323" s="186"/>
      <c r="M323" s="187" t="s">
        <v>32</v>
      </c>
      <c r="N323" s="188" t="s">
        <v>49</v>
      </c>
      <c r="P323" s="142">
        <f>O323*H323</f>
        <v>0</v>
      </c>
      <c r="Q323" s="142">
        <v>1.15E-3</v>
      </c>
      <c r="R323" s="142">
        <f>Q323*H323</f>
        <v>4.0121199999999996E-2</v>
      </c>
      <c r="S323" s="142">
        <v>0</v>
      </c>
      <c r="T323" s="143">
        <f>S323*H323</f>
        <v>0</v>
      </c>
      <c r="AR323" s="144" t="s">
        <v>325</v>
      </c>
      <c r="AT323" s="144" t="s">
        <v>322</v>
      </c>
      <c r="AU323" s="144" t="s">
        <v>87</v>
      </c>
      <c r="AY323" s="18" t="s">
        <v>147</v>
      </c>
      <c r="BE323" s="145">
        <f>IF(N323="základní",J323,0)</f>
        <v>0</v>
      </c>
      <c r="BF323" s="145">
        <f>IF(N323="snížená",J323,0)</f>
        <v>0</v>
      </c>
      <c r="BG323" s="145">
        <f>IF(N323="zákl. přenesená",J323,0)</f>
        <v>0</v>
      </c>
      <c r="BH323" s="145">
        <f>IF(N323="sníž. přenesená",J323,0)</f>
        <v>0</v>
      </c>
      <c r="BI323" s="145">
        <f>IF(N323="nulová",J323,0)</f>
        <v>0</v>
      </c>
      <c r="BJ323" s="18" t="s">
        <v>85</v>
      </c>
      <c r="BK323" s="145">
        <f>ROUND(I323*H323,2)</f>
        <v>0</v>
      </c>
      <c r="BL323" s="18" t="s">
        <v>284</v>
      </c>
      <c r="BM323" s="144" t="s">
        <v>326</v>
      </c>
    </row>
    <row r="324" spans="2:65" s="1" customFormat="1" ht="19.5">
      <c r="B324" s="34"/>
      <c r="D324" s="151" t="s">
        <v>168</v>
      </c>
      <c r="F324" s="165" t="s">
        <v>327</v>
      </c>
      <c r="I324" s="148"/>
      <c r="L324" s="34"/>
      <c r="M324" s="149"/>
      <c r="T324" s="55"/>
      <c r="AT324" s="18" t="s">
        <v>168</v>
      </c>
      <c r="AU324" s="18" t="s">
        <v>87</v>
      </c>
    </row>
    <row r="325" spans="2:65" s="14" customFormat="1" ht="11.25">
      <c r="B325" s="166"/>
      <c r="D325" s="151" t="s">
        <v>159</v>
      </c>
      <c r="E325" s="167" t="s">
        <v>32</v>
      </c>
      <c r="F325" s="168" t="s">
        <v>300</v>
      </c>
      <c r="H325" s="167" t="s">
        <v>32</v>
      </c>
      <c r="I325" s="169"/>
      <c r="L325" s="166"/>
      <c r="M325" s="170"/>
      <c r="T325" s="171"/>
      <c r="AT325" s="167" t="s">
        <v>159</v>
      </c>
      <c r="AU325" s="167" t="s">
        <v>87</v>
      </c>
      <c r="AV325" s="14" t="s">
        <v>85</v>
      </c>
      <c r="AW325" s="14" t="s">
        <v>39</v>
      </c>
      <c r="AX325" s="14" t="s">
        <v>78</v>
      </c>
      <c r="AY325" s="167" t="s">
        <v>147</v>
      </c>
    </row>
    <row r="326" spans="2:65" s="12" customFormat="1" ht="11.25">
      <c r="B326" s="150"/>
      <c r="D326" s="151" t="s">
        <v>159</v>
      </c>
      <c r="E326" s="152" t="s">
        <v>32</v>
      </c>
      <c r="F326" s="153" t="s">
        <v>301</v>
      </c>
      <c r="H326" s="154">
        <v>29.25</v>
      </c>
      <c r="I326" s="155"/>
      <c r="L326" s="150"/>
      <c r="M326" s="156"/>
      <c r="T326" s="157"/>
      <c r="AT326" s="152" t="s">
        <v>159</v>
      </c>
      <c r="AU326" s="152" t="s">
        <v>87</v>
      </c>
      <c r="AV326" s="12" t="s">
        <v>87</v>
      </c>
      <c r="AW326" s="12" t="s">
        <v>39</v>
      </c>
      <c r="AX326" s="12" t="s">
        <v>78</v>
      </c>
      <c r="AY326" s="152" t="s">
        <v>147</v>
      </c>
    </row>
    <row r="327" spans="2:65" s="12" customFormat="1" ht="11.25">
      <c r="B327" s="150"/>
      <c r="D327" s="151" t="s">
        <v>159</v>
      </c>
      <c r="E327" s="152" t="s">
        <v>32</v>
      </c>
      <c r="F327" s="153" t="s">
        <v>328</v>
      </c>
      <c r="H327" s="154">
        <v>1.087</v>
      </c>
      <c r="I327" s="155"/>
      <c r="L327" s="150"/>
      <c r="M327" s="156"/>
      <c r="T327" s="157"/>
      <c r="AT327" s="152" t="s">
        <v>159</v>
      </c>
      <c r="AU327" s="152" t="s">
        <v>87</v>
      </c>
      <c r="AV327" s="12" t="s">
        <v>87</v>
      </c>
      <c r="AW327" s="12" t="s">
        <v>39</v>
      </c>
      <c r="AX327" s="12" t="s">
        <v>78</v>
      </c>
      <c r="AY327" s="152" t="s">
        <v>147</v>
      </c>
    </row>
    <row r="328" spans="2:65" s="13" customFormat="1" ht="11.25">
      <c r="B328" s="158"/>
      <c r="D328" s="151" t="s">
        <v>159</v>
      </c>
      <c r="E328" s="159" t="s">
        <v>32</v>
      </c>
      <c r="F328" s="160" t="s">
        <v>162</v>
      </c>
      <c r="H328" s="161">
        <v>30.337</v>
      </c>
      <c r="I328" s="162"/>
      <c r="L328" s="158"/>
      <c r="M328" s="163"/>
      <c r="T328" s="164"/>
      <c r="AT328" s="159" t="s">
        <v>159</v>
      </c>
      <c r="AU328" s="159" t="s">
        <v>87</v>
      </c>
      <c r="AV328" s="13" t="s">
        <v>155</v>
      </c>
      <c r="AW328" s="13" t="s">
        <v>39</v>
      </c>
      <c r="AX328" s="13" t="s">
        <v>85</v>
      </c>
      <c r="AY328" s="159" t="s">
        <v>147</v>
      </c>
    </row>
    <row r="329" spans="2:65" s="12" customFormat="1" ht="11.25">
      <c r="B329" s="150"/>
      <c r="D329" s="151" t="s">
        <v>159</v>
      </c>
      <c r="F329" s="153" t="s">
        <v>329</v>
      </c>
      <c r="H329" s="154">
        <v>34.887999999999998</v>
      </c>
      <c r="I329" s="155"/>
      <c r="L329" s="150"/>
      <c r="M329" s="156"/>
      <c r="T329" s="157"/>
      <c r="AT329" s="152" t="s">
        <v>159</v>
      </c>
      <c r="AU329" s="152" t="s">
        <v>87</v>
      </c>
      <c r="AV329" s="12" t="s">
        <v>87</v>
      </c>
      <c r="AW329" s="12" t="s">
        <v>4</v>
      </c>
      <c r="AX329" s="12" t="s">
        <v>85</v>
      </c>
      <c r="AY329" s="152" t="s">
        <v>147</v>
      </c>
    </row>
    <row r="330" spans="2:65" s="1" customFormat="1" ht="21.75" customHeight="1">
      <c r="B330" s="34"/>
      <c r="C330" s="133" t="s">
        <v>330</v>
      </c>
      <c r="D330" s="133" t="s">
        <v>150</v>
      </c>
      <c r="E330" s="134" t="s">
        <v>331</v>
      </c>
      <c r="F330" s="135" t="s">
        <v>332</v>
      </c>
      <c r="G330" s="136" t="s">
        <v>242</v>
      </c>
      <c r="H330" s="137">
        <v>21.73</v>
      </c>
      <c r="I330" s="138"/>
      <c r="J330" s="139">
        <f>ROUND(I330*H330,2)</f>
        <v>0</v>
      </c>
      <c r="K330" s="135" t="s">
        <v>154</v>
      </c>
      <c r="L330" s="34"/>
      <c r="M330" s="140" t="s">
        <v>32</v>
      </c>
      <c r="N330" s="141" t="s">
        <v>49</v>
      </c>
      <c r="P330" s="142">
        <f>O330*H330</f>
        <v>0</v>
      </c>
      <c r="Q330" s="142">
        <v>0</v>
      </c>
      <c r="R330" s="142">
        <f>Q330*H330</f>
        <v>0</v>
      </c>
      <c r="S330" s="142">
        <v>2.9999999999999997E-4</v>
      </c>
      <c r="T330" s="143">
        <f>S330*H330</f>
        <v>6.5189999999999996E-3</v>
      </c>
      <c r="AR330" s="144" t="s">
        <v>284</v>
      </c>
      <c r="AT330" s="144" t="s">
        <v>150</v>
      </c>
      <c r="AU330" s="144" t="s">
        <v>87</v>
      </c>
      <c r="AY330" s="18" t="s">
        <v>147</v>
      </c>
      <c r="BE330" s="145">
        <f>IF(N330="základní",J330,0)</f>
        <v>0</v>
      </c>
      <c r="BF330" s="145">
        <f>IF(N330="snížená",J330,0)</f>
        <v>0</v>
      </c>
      <c r="BG330" s="145">
        <f>IF(N330="zákl. přenesená",J330,0)</f>
        <v>0</v>
      </c>
      <c r="BH330" s="145">
        <f>IF(N330="sníž. přenesená",J330,0)</f>
        <v>0</v>
      </c>
      <c r="BI330" s="145">
        <f>IF(N330="nulová",J330,0)</f>
        <v>0</v>
      </c>
      <c r="BJ330" s="18" t="s">
        <v>85</v>
      </c>
      <c r="BK330" s="145">
        <f>ROUND(I330*H330,2)</f>
        <v>0</v>
      </c>
      <c r="BL330" s="18" t="s">
        <v>284</v>
      </c>
      <c r="BM330" s="144" t="s">
        <v>333</v>
      </c>
    </row>
    <row r="331" spans="2:65" s="1" customFormat="1" ht="11.25">
      <c r="B331" s="34"/>
      <c r="D331" s="146" t="s">
        <v>157</v>
      </c>
      <c r="F331" s="147" t="s">
        <v>334</v>
      </c>
      <c r="I331" s="148"/>
      <c r="L331" s="34"/>
      <c r="M331" s="149"/>
      <c r="T331" s="55"/>
      <c r="AT331" s="18" t="s">
        <v>157</v>
      </c>
      <c r="AU331" s="18" t="s">
        <v>87</v>
      </c>
    </row>
    <row r="332" spans="2:65" s="14" customFormat="1" ht="11.25">
      <c r="B332" s="166"/>
      <c r="D332" s="151" t="s">
        <v>159</v>
      </c>
      <c r="E332" s="167" t="s">
        <v>32</v>
      </c>
      <c r="F332" s="168" t="s">
        <v>300</v>
      </c>
      <c r="H332" s="167" t="s">
        <v>32</v>
      </c>
      <c r="I332" s="169"/>
      <c r="L332" s="166"/>
      <c r="M332" s="170"/>
      <c r="T332" s="171"/>
      <c r="AT332" s="167" t="s">
        <v>159</v>
      </c>
      <c r="AU332" s="167" t="s">
        <v>87</v>
      </c>
      <c r="AV332" s="14" t="s">
        <v>85</v>
      </c>
      <c r="AW332" s="14" t="s">
        <v>39</v>
      </c>
      <c r="AX332" s="14" t="s">
        <v>78</v>
      </c>
      <c r="AY332" s="167" t="s">
        <v>147</v>
      </c>
    </row>
    <row r="333" spans="2:65" s="12" customFormat="1" ht="11.25">
      <c r="B333" s="150"/>
      <c r="D333" s="151" t="s">
        <v>159</v>
      </c>
      <c r="E333" s="152" t="s">
        <v>32</v>
      </c>
      <c r="F333" s="153" t="s">
        <v>335</v>
      </c>
      <c r="H333" s="154">
        <v>21.73</v>
      </c>
      <c r="I333" s="155"/>
      <c r="L333" s="150"/>
      <c r="M333" s="156"/>
      <c r="T333" s="157"/>
      <c r="AT333" s="152" t="s">
        <v>159</v>
      </c>
      <c r="AU333" s="152" t="s">
        <v>87</v>
      </c>
      <c r="AV333" s="12" t="s">
        <v>87</v>
      </c>
      <c r="AW333" s="12" t="s">
        <v>39</v>
      </c>
      <c r="AX333" s="12" t="s">
        <v>85</v>
      </c>
      <c r="AY333" s="152" t="s">
        <v>147</v>
      </c>
    </row>
    <row r="334" spans="2:65" s="1" customFormat="1" ht="16.5" customHeight="1">
      <c r="B334" s="34"/>
      <c r="C334" s="133" t="s">
        <v>336</v>
      </c>
      <c r="D334" s="133" t="s">
        <v>150</v>
      </c>
      <c r="E334" s="134" t="s">
        <v>337</v>
      </c>
      <c r="F334" s="135" t="s">
        <v>338</v>
      </c>
      <c r="G334" s="136" t="s">
        <v>242</v>
      </c>
      <c r="H334" s="137">
        <v>21.73</v>
      </c>
      <c r="I334" s="138"/>
      <c r="J334" s="139">
        <f>ROUND(I334*H334,2)</f>
        <v>0</v>
      </c>
      <c r="K334" s="135" t="s">
        <v>154</v>
      </c>
      <c r="L334" s="34"/>
      <c r="M334" s="140" t="s">
        <v>32</v>
      </c>
      <c r="N334" s="141" t="s">
        <v>49</v>
      </c>
      <c r="P334" s="142">
        <f>O334*H334</f>
        <v>0</v>
      </c>
      <c r="Q334" s="142">
        <v>1.0000000000000001E-5</v>
      </c>
      <c r="R334" s="142">
        <f>Q334*H334</f>
        <v>2.1730000000000002E-4</v>
      </c>
      <c r="S334" s="142">
        <v>0</v>
      </c>
      <c r="T334" s="143">
        <f>S334*H334</f>
        <v>0</v>
      </c>
      <c r="AR334" s="144" t="s">
        <v>284</v>
      </c>
      <c r="AT334" s="144" t="s">
        <v>150</v>
      </c>
      <c r="AU334" s="144" t="s">
        <v>87</v>
      </c>
      <c r="AY334" s="18" t="s">
        <v>147</v>
      </c>
      <c r="BE334" s="145">
        <f>IF(N334="základní",J334,0)</f>
        <v>0</v>
      </c>
      <c r="BF334" s="145">
        <f>IF(N334="snížená",J334,0)</f>
        <v>0</v>
      </c>
      <c r="BG334" s="145">
        <f>IF(N334="zákl. přenesená",J334,0)</f>
        <v>0</v>
      </c>
      <c r="BH334" s="145">
        <f>IF(N334="sníž. přenesená",J334,0)</f>
        <v>0</v>
      </c>
      <c r="BI334" s="145">
        <f>IF(N334="nulová",J334,0)</f>
        <v>0</v>
      </c>
      <c r="BJ334" s="18" t="s">
        <v>85</v>
      </c>
      <c r="BK334" s="145">
        <f>ROUND(I334*H334,2)</f>
        <v>0</v>
      </c>
      <c r="BL334" s="18" t="s">
        <v>284</v>
      </c>
      <c r="BM334" s="144" t="s">
        <v>339</v>
      </c>
    </row>
    <row r="335" spans="2:65" s="1" customFormat="1" ht="11.25">
      <c r="B335" s="34"/>
      <c r="D335" s="146" t="s">
        <v>157</v>
      </c>
      <c r="F335" s="147" t="s">
        <v>340</v>
      </c>
      <c r="I335" s="148"/>
      <c r="L335" s="34"/>
      <c r="M335" s="149"/>
      <c r="T335" s="55"/>
      <c r="AT335" s="18" t="s">
        <v>157</v>
      </c>
      <c r="AU335" s="18" t="s">
        <v>87</v>
      </c>
    </row>
    <row r="336" spans="2:65" s="14" customFormat="1" ht="11.25">
      <c r="B336" s="166"/>
      <c r="D336" s="151" t="s">
        <v>159</v>
      </c>
      <c r="E336" s="167" t="s">
        <v>32</v>
      </c>
      <c r="F336" s="168" t="s">
        <v>300</v>
      </c>
      <c r="H336" s="167" t="s">
        <v>32</v>
      </c>
      <c r="I336" s="169"/>
      <c r="L336" s="166"/>
      <c r="M336" s="170"/>
      <c r="T336" s="171"/>
      <c r="AT336" s="167" t="s">
        <v>159</v>
      </c>
      <c r="AU336" s="167" t="s">
        <v>87</v>
      </c>
      <c r="AV336" s="14" t="s">
        <v>85</v>
      </c>
      <c r="AW336" s="14" t="s">
        <v>39</v>
      </c>
      <c r="AX336" s="14" t="s">
        <v>78</v>
      </c>
      <c r="AY336" s="167" t="s">
        <v>147</v>
      </c>
    </row>
    <row r="337" spans="2:65" s="12" customFormat="1" ht="11.25">
      <c r="B337" s="150"/>
      <c r="D337" s="151" t="s">
        <v>159</v>
      </c>
      <c r="E337" s="152" t="s">
        <v>32</v>
      </c>
      <c r="F337" s="153" t="s">
        <v>335</v>
      </c>
      <c r="H337" s="154">
        <v>21.73</v>
      </c>
      <c r="I337" s="155"/>
      <c r="L337" s="150"/>
      <c r="M337" s="156"/>
      <c r="T337" s="157"/>
      <c r="AT337" s="152" t="s">
        <v>159</v>
      </c>
      <c r="AU337" s="152" t="s">
        <v>87</v>
      </c>
      <c r="AV337" s="12" t="s">
        <v>87</v>
      </c>
      <c r="AW337" s="12" t="s">
        <v>39</v>
      </c>
      <c r="AX337" s="12" t="s">
        <v>85</v>
      </c>
      <c r="AY337" s="152" t="s">
        <v>147</v>
      </c>
    </row>
    <row r="338" spans="2:65" s="1" customFormat="1" ht="16.5" customHeight="1">
      <c r="B338" s="34"/>
      <c r="C338" s="179" t="s">
        <v>341</v>
      </c>
      <c r="D338" s="179" t="s">
        <v>322</v>
      </c>
      <c r="E338" s="180" t="s">
        <v>342</v>
      </c>
      <c r="F338" s="181" t="s">
        <v>343</v>
      </c>
      <c r="G338" s="182" t="s">
        <v>242</v>
      </c>
      <c r="H338" s="183">
        <v>26.076000000000001</v>
      </c>
      <c r="I338" s="184"/>
      <c r="J338" s="185">
        <f>ROUND(I338*H338,2)</f>
        <v>0</v>
      </c>
      <c r="K338" s="181" t="s">
        <v>154</v>
      </c>
      <c r="L338" s="186"/>
      <c r="M338" s="187" t="s">
        <v>32</v>
      </c>
      <c r="N338" s="188" t="s">
        <v>49</v>
      </c>
      <c r="P338" s="142">
        <f>O338*H338</f>
        <v>0</v>
      </c>
      <c r="Q338" s="142">
        <v>2.9999999999999997E-4</v>
      </c>
      <c r="R338" s="142">
        <f>Q338*H338</f>
        <v>7.8227999999999995E-3</v>
      </c>
      <c r="S338" s="142">
        <v>0</v>
      </c>
      <c r="T338" s="143">
        <f>S338*H338</f>
        <v>0</v>
      </c>
      <c r="AR338" s="144" t="s">
        <v>325</v>
      </c>
      <c r="AT338" s="144" t="s">
        <v>322</v>
      </c>
      <c r="AU338" s="144" t="s">
        <v>87</v>
      </c>
      <c r="AY338" s="18" t="s">
        <v>147</v>
      </c>
      <c r="BE338" s="145">
        <f>IF(N338="základní",J338,0)</f>
        <v>0</v>
      </c>
      <c r="BF338" s="145">
        <f>IF(N338="snížená",J338,0)</f>
        <v>0</v>
      </c>
      <c r="BG338" s="145">
        <f>IF(N338="zákl. přenesená",J338,0)</f>
        <v>0</v>
      </c>
      <c r="BH338" s="145">
        <f>IF(N338="sníž. přenesená",J338,0)</f>
        <v>0</v>
      </c>
      <c r="BI338" s="145">
        <f>IF(N338="nulová",J338,0)</f>
        <v>0</v>
      </c>
      <c r="BJ338" s="18" t="s">
        <v>85</v>
      </c>
      <c r="BK338" s="145">
        <f>ROUND(I338*H338,2)</f>
        <v>0</v>
      </c>
      <c r="BL338" s="18" t="s">
        <v>284</v>
      </c>
      <c r="BM338" s="144" t="s">
        <v>344</v>
      </c>
    </row>
    <row r="339" spans="2:65" s="1" customFormat="1" ht="19.5">
      <c r="B339" s="34"/>
      <c r="D339" s="151" t="s">
        <v>168</v>
      </c>
      <c r="F339" s="165" t="s">
        <v>345</v>
      </c>
      <c r="I339" s="148"/>
      <c r="L339" s="34"/>
      <c r="M339" s="149"/>
      <c r="T339" s="55"/>
      <c r="AT339" s="18" t="s">
        <v>168</v>
      </c>
      <c r="AU339" s="18" t="s">
        <v>87</v>
      </c>
    </row>
    <row r="340" spans="2:65" s="14" customFormat="1" ht="11.25">
      <c r="B340" s="166"/>
      <c r="D340" s="151" t="s">
        <v>159</v>
      </c>
      <c r="E340" s="167" t="s">
        <v>32</v>
      </c>
      <c r="F340" s="168" t="s">
        <v>300</v>
      </c>
      <c r="H340" s="167" t="s">
        <v>32</v>
      </c>
      <c r="I340" s="169"/>
      <c r="L340" s="166"/>
      <c r="M340" s="170"/>
      <c r="T340" s="171"/>
      <c r="AT340" s="167" t="s">
        <v>159</v>
      </c>
      <c r="AU340" s="167" t="s">
        <v>87</v>
      </c>
      <c r="AV340" s="14" t="s">
        <v>85</v>
      </c>
      <c r="AW340" s="14" t="s">
        <v>39</v>
      </c>
      <c r="AX340" s="14" t="s">
        <v>78</v>
      </c>
      <c r="AY340" s="167" t="s">
        <v>147</v>
      </c>
    </row>
    <row r="341" spans="2:65" s="12" customFormat="1" ht="11.25">
      <c r="B341" s="150"/>
      <c r="D341" s="151" t="s">
        <v>159</v>
      </c>
      <c r="E341" s="152" t="s">
        <v>32</v>
      </c>
      <c r="F341" s="153" t="s">
        <v>335</v>
      </c>
      <c r="H341" s="154">
        <v>21.73</v>
      </c>
      <c r="I341" s="155"/>
      <c r="L341" s="150"/>
      <c r="M341" s="156"/>
      <c r="T341" s="157"/>
      <c r="AT341" s="152" t="s">
        <v>159</v>
      </c>
      <c r="AU341" s="152" t="s">
        <v>87</v>
      </c>
      <c r="AV341" s="12" t="s">
        <v>87</v>
      </c>
      <c r="AW341" s="12" t="s">
        <v>39</v>
      </c>
      <c r="AX341" s="12" t="s">
        <v>85</v>
      </c>
      <c r="AY341" s="152" t="s">
        <v>147</v>
      </c>
    </row>
    <row r="342" spans="2:65" s="12" customFormat="1" ht="11.25">
      <c r="B342" s="150"/>
      <c r="D342" s="151" t="s">
        <v>159</v>
      </c>
      <c r="F342" s="153" t="s">
        <v>346</v>
      </c>
      <c r="H342" s="154">
        <v>26.076000000000001</v>
      </c>
      <c r="I342" s="155"/>
      <c r="L342" s="150"/>
      <c r="M342" s="156"/>
      <c r="T342" s="157"/>
      <c r="AT342" s="152" t="s">
        <v>159</v>
      </c>
      <c r="AU342" s="152" t="s">
        <v>87</v>
      </c>
      <c r="AV342" s="12" t="s">
        <v>87</v>
      </c>
      <c r="AW342" s="12" t="s">
        <v>4</v>
      </c>
      <c r="AX342" s="12" t="s">
        <v>85</v>
      </c>
      <c r="AY342" s="152" t="s">
        <v>147</v>
      </c>
    </row>
    <row r="343" spans="2:65" s="1" customFormat="1" ht="24.2" customHeight="1">
      <c r="B343" s="34"/>
      <c r="C343" s="133" t="s">
        <v>347</v>
      </c>
      <c r="D343" s="133" t="s">
        <v>150</v>
      </c>
      <c r="E343" s="134" t="s">
        <v>348</v>
      </c>
      <c r="F343" s="135" t="s">
        <v>349</v>
      </c>
      <c r="G343" s="136" t="s">
        <v>242</v>
      </c>
      <c r="H343" s="137">
        <v>21.73</v>
      </c>
      <c r="I343" s="138"/>
      <c r="J343" s="139">
        <f>ROUND(I343*H343,2)</f>
        <v>0</v>
      </c>
      <c r="K343" s="135" t="s">
        <v>154</v>
      </c>
      <c r="L343" s="34"/>
      <c r="M343" s="140" t="s">
        <v>32</v>
      </c>
      <c r="N343" s="141" t="s">
        <v>49</v>
      </c>
      <c r="P343" s="142">
        <f>O343*H343</f>
        <v>0</v>
      </c>
      <c r="Q343" s="142">
        <v>0</v>
      </c>
      <c r="R343" s="142">
        <f>Q343*H343</f>
        <v>0</v>
      </c>
      <c r="S343" s="142">
        <v>0</v>
      </c>
      <c r="T343" s="143">
        <f>S343*H343</f>
        <v>0</v>
      </c>
      <c r="AR343" s="144" t="s">
        <v>284</v>
      </c>
      <c r="AT343" s="144" t="s">
        <v>150</v>
      </c>
      <c r="AU343" s="144" t="s">
        <v>87</v>
      </c>
      <c r="AY343" s="18" t="s">
        <v>147</v>
      </c>
      <c r="BE343" s="145">
        <f>IF(N343="základní",J343,0)</f>
        <v>0</v>
      </c>
      <c r="BF343" s="145">
        <f>IF(N343="snížená",J343,0)</f>
        <v>0</v>
      </c>
      <c r="BG343" s="145">
        <f>IF(N343="zákl. přenesená",J343,0)</f>
        <v>0</v>
      </c>
      <c r="BH343" s="145">
        <f>IF(N343="sníž. přenesená",J343,0)</f>
        <v>0</v>
      </c>
      <c r="BI343" s="145">
        <f>IF(N343="nulová",J343,0)</f>
        <v>0</v>
      </c>
      <c r="BJ343" s="18" t="s">
        <v>85</v>
      </c>
      <c r="BK343" s="145">
        <f>ROUND(I343*H343,2)</f>
        <v>0</v>
      </c>
      <c r="BL343" s="18" t="s">
        <v>284</v>
      </c>
      <c r="BM343" s="144" t="s">
        <v>350</v>
      </c>
    </row>
    <row r="344" spans="2:65" s="1" customFormat="1" ht="11.25">
      <c r="B344" s="34"/>
      <c r="D344" s="146" t="s">
        <v>157</v>
      </c>
      <c r="F344" s="147" t="s">
        <v>351</v>
      </c>
      <c r="I344" s="148"/>
      <c r="L344" s="34"/>
      <c r="M344" s="149"/>
      <c r="T344" s="55"/>
      <c r="AT344" s="18" t="s">
        <v>157</v>
      </c>
      <c r="AU344" s="18" t="s">
        <v>87</v>
      </c>
    </row>
    <row r="345" spans="2:65" s="14" customFormat="1" ht="11.25">
      <c r="B345" s="166"/>
      <c r="D345" s="151" t="s">
        <v>159</v>
      </c>
      <c r="E345" s="167" t="s">
        <v>32</v>
      </c>
      <c r="F345" s="168" t="s">
        <v>300</v>
      </c>
      <c r="H345" s="167" t="s">
        <v>32</v>
      </c>
      <c r="I345" s="169"/>
      <c r="L345" s="166"/>
      <c r="M345" s="170"/>
      <c r="T345" s="171"/>
      <c r="AT345" s="167" t="s">
        <v>159</v>
      </c>
      <c r="AU345" s="167" t="s">
        <v>87</v>
      </c>
      <c r="AV345" s="14" t="s">
        <v>85</v>
      </c>
      <c r="AW345" s="14" t="s">
        <v>39</v>
      </c>
      <c r="AX345" s="14" t="s">
        <v>78</v>
      </c>
      <c r="AY345" s="167" t="s">
        <v>147</v>
      </c>
    </row>
    <row r="346" spans="2:65" s="12" customFormat="1" ht="11.25">
      <c r="B346" s="150"/>
      <c r="D346" s="151" t="s">
        <v>159</v>
      </c>
      <c r="E346" s="152" t="s">
        <v>32</v>
      </c>
      <c r="F346" s="153" t="s">
        <v>335</v>
      </c>
      <c r="H346" s="154">
        <v>21.73</v>
      </c>
      <c r="I346" s="155"/>
      <c r="L346" s="150"/>
      <c r="M346" s="156"/>
      <c r="T346" s="157"/>
      <c r="AT346" s="152" t="s">
        <v>159</v>
      </c>
      <c r="AU346" s="152" t="s">
        <v>87</v>
      </c>
      <c r="AV346" s="12" t="s">
        <v>87</v>
      </c>
      <c r="AW346" s="12" t="s">
        <v>39</v>
      </c>
      <c r="AX346" s="12" t="s">
        <v>85</v>
      </c>
      <c r="AY346" s="152" t="s">
        <v>147</v>
      </c>
    </row>
    <row r="347" spans="2:65" s="1" customFormat="1" ht="49.15" customHeight="1">
      <c r="B347" s="34"/>
      <c r="C347" s="133" t="s">
        <v>352</v>
      </c>
      <c r="D347" s="133" t="s">
        <v>150</v>
      </c>
      <c r="E347" s="134" t="s">
        <v>353</v>
      </c>
      <c r="F347" s="135" t="s">
        <v>354</v>
      </c>
      <c r="G347" s="136" t="s">
        <v>251</v>
      </c>
      <c r="H347" s="137">
        <v>6.4000000000000001E-2</v>
      </c>
      <c r="I347" s="138"/>
      <c r="J347" s="139">
        <f>ROUND(I347*H347,2)</f>
        <v>0</v>
      </c>
      <c r="K347" s="135" t="s">
        <v>154</v>
      </c>
      <c r="L347" s="34"/>
      <c r="M347" s="140" t="s">
        <v>32</v>
      </c>
      <c r="N347" s="141" t="s">
        <v>49</v>
      </c>
      <c r="P347" s="142">
        <f>O347*H347</f>
        <v>0</v>
      </c>
      <c r="Q347" s="142">
        <v>0</v>
      </c>
      <c r="R347" s="142">
        <f>Q347*H347</f>
        <v>0</v>
      </c>
      <c r="S347" s="142">
        <v>0</v>
      </c>
      <c r="T347" s="143">
        <f>S347*H347</f>
        <v>0</v>
      </c>
      <c r="AR347" s="144" t="s">
        <v>284</v>
      </c>
      <c r="AT347" s="144" t="s">
        <v>150</v>
      </c>
      <c r="AU347" s="144" t="s">
        <v>87</v>
      </c>
      <c r="AY347" s="18" t="s">
        <v>147</v>
      </c>
      <c r="BE347" s="145">
        <f>IF(N347="základní",J347,0)</f>
        <v>0</v>
      </c>
      <c r="BF347" s="145">
        <f>IF(N347="snížená",J347,0)</f>
        <v>0</v>
      </c>
      <c r="BG347" s="145">
        <f>IF(N347="zákl. přenesená",J347,0)</f>
        <v>0</v>
      </c>
      <c r="BH347" s="145">
        <f>IF(N347="sníž. přenesená",J347,0)</f>
        <v>0</v>
      </c>
      <c r="BI347" s="145">
        <f>IF(N347="nulová",J347,0)</f>
        <v>0</v>
      </c>
      <c r="BJ347" s="18" t="s">
        <v>85</v>
      </c>
      <c r="BK347" s="145">
        <f>ROUND(I347*H347,2)</f>
        <v>0</v>
      </c>
      <c r="BL347" s="18" t="s">
        <v>284</v>
      </c>
      <c r="BM347" s="144" t="s">
        <v>355</v>
      </c>
    </row>
    <row r="348" spans="2:65" s="1" customFormat="1" ht="11.25">
      <c r="B348" s="34"/>
      <c r="D348" s="146" t="s">
        <v>157</v>
      </c>
      <c r="F348" s="147" t="s">
        <v>356</v>
      </c>
      <c r="I348" s="148"/>
      <c r="L348" s="34"/>
      <c r="M348" s="149"/>
      <c r="T348" s="55"/>
      <c r="AT348" s="18" t="s">
        <v>157</v>
      </c>
      <c r="AU348" s="18" t="s">
        <v>87</v>
      </c>
    </row>
    <row r="349" spans="2:65" s="11" customFormat="1" ht="22.9" customHeight="1">
      <c r="B349" s="121"/>
      <c r="D349" s="122" t="s">
        <v>77</v>
      </c>
      <c r="E349" s="131" t="s">
        <v>357</v>
      </c>
      <c r="F349" s="131" t="s">
        <v>358</v>
      </c>
      <c r="I349" s="124"/>
      <c r="J349" s="132">
        <f>BK349</f>
        <v>0</v>
      </c>
      <c r="L349" s="121"/>
      <c r="M349" s="126"/>
      <c r="P349" s="127">
        <f>SUM(P350:P460)</f>
        <v>0</v>
      </c>
      <c r="R349" s="127">
        <f>SUM(R350:R460)</f>
        <v>0.69606168000000002</v>
      </c>
      <c r="T349" s="128">
        <f>SUM(T350:T460)</f>
        <v>0.71802559999999993</v>
      </c>
      <c r="AR349" s="122" t="s">
        <v>87</v>
      </c>
      <c r="AT349" s="129" t="s">
        <v>77</v>
      </c>
      <c r="AU349" s="129" t="s">
        <v>85</v>
      </c>
      <c r="AY349" s="122" t="s">
        <v>147</v>
      </c>
      <c r="BK349" s="130">
        <f>SUM(BK350:BK460)</f>
        <v>0</v>
      </c>
    </row>
    <row r="350" spans="2:65" s="1" customFormat="1" ht="24.2" customHeight="1">
      <c r="B350" s="34"/>
      <c r="C350" s="133" t="s">
        <v>359</v>
      </c>
      <c r="D350" s="133" t="s">
        <v>150</v>
      </c>
      <c r="E350" s="134" t="s">
        <v>360</v>
      </c>
      <c r="F350" s="135" t="s">
        <v>361</v>
      </c>
      <c r="G350" s="136" t="s">
        <v>165</v>
      </c>
      <c r="H350" s="137">
        <v>26.398</v>
      </c>
      <c r="I350" s="138"/>
      <c r="J350" s="139">
        <f>ROUND(I350*H350,2)</f>
        <v>0</v>
      </c>
      <c r="K350" s="135" t="s">
        <v>154</v>
      </c>
      <c r="L350" s="34"/>
      <c r="M350" s="140" t="s">
        <v>32</v>
      </c>
      <c r="N350" s="141" t="s">
        <v>49</v>
      </c>
      <c r="P350" s="142">
        <f>O350*H350</f>
        <v>0</v>
      </c>
      <c r="Q350" s="142">
        <v>0</v>
      </c>
      <c r="R350" s="142">
        <f>Q350*H350</f>
        <v>0</v>
      </c>
      <c r="S350" s="142">
        <v>0</v>
      </c>
      <c r="T350" s="143">
        <f>S350*H350</f>
        <v>0</v>
      </c>
      <c r="AR350" s="144" t="s">
        <v>284</v>
      </c>
      <c r="AT350" s="144" t="s">
        <v>150</v>
      </c>
      <c r="AU350" s="144" t="s">
        <v>87</v>
      </c>
      <c r="AY350" s="18" t="s">
        <v>147</v>
      </c>
      <c r="BE350" s="145">
        <f>IF(N350="základní",J350,0)</f>
        <v>0</v>
      </c>
      <c r="BF350" s="145">
        <f>IF(N350="snížená",J350,0)</f>
        <v>0</v>
      </c>
      <c r="BG350" s="145">
        <f>IF(N350="zákl. přenesená",J350,0)</f>
        <v>0</v>
      </c>
      <c r="BH350" s="145">
        <f>IF(N350="sníž. přenesená",J350,0)</f>
        <v>0</v>
      </c>
      <c r="BI350" s="145">
        <f>IF(N350="nulová",J350,0)</f>
        <v>0</v>
      </c>
      <c r="BJ350" s="18" t="s">
        <v>85</v>
      </c>
      <c r="BK350" s="145">
        <f>ROUND(I350*H350,2)</f>
        <v>0</v>
      </c>
      <c r="BL350" s="18" t="s">
        <v>284</v>
      </c>
      <c r="BM350" s="144" t="s">
        <v>362</v>
      </c>
    </row>
    <row r="351" spans="2:65" s="1" customFormat="1" ht="11.25">
      <c r="B351" s="34"/>
      <c r="D351" s="146" t="s">
        <v>157</v>
      </c>
      <c r="F351" s="147" t="s">
        <v>363</v>
      </c>
      <c r="I351" s="148"/>
      <c r="L351" s="34"/>
      <c r="M351" s="149"/>
      <c r="T351" s="55"/>
      <c r="AT351" s="18" t="s">
        <v>157</v>
      </c>
      <c r="AU351" s="18" t="s">
        <v>87</v>
      </c>
    </row>
    <row r="352" spans="2:65" s="14" customFormat="1" ht="11.25">
      <c r="B352" s="166"/>
      <c r="D352" s="151" t="s">
        <v>159</v>
      </c>
      <c r="E352" s="167" t="s">
        <v>32</v>
      </c>
      <c r="F352" s="168" t="s">
        <v>170</v>
      </c>
      <c r="H352" s="167" t="s">
        <v>32</v>
      </c>
      <c r="I352" s="169"/>
      <c r="L352" s="166"/>
      <c r="M352" s="170"/>
      <c r="T352" s="171"/>
      <c r="AT352" s="167" t="s">
        <v>159</v>
      </c>
      <c r="AU352" s="167" t="s">
        <v>87</v>
      </c>
      <c r="AV352" s="14" t="s">
        <v>85</v>
      </c>
      <c r="AW352" s="14" t="s">
        <v>39</v>
      </c>
      <c r="AX352" s="14" t="s">
        <v>78</v>
      </c>
      <c r="AY352" s="167" t="s">
        <v>147</v>
      </c>
    </row>
    <row r="353" spans="2:65" s="12" customFormat="1" ht="11.25">
      <c r="B353" s="150"/>
      <c r="D353" s="151" t="s">
        <v>159</v>
      </c>
      <c r="E353" s="152" t="s">
        <v>32</v>
      </c>
      <c r="F353" s="153" t="s">
        <v>364</v>
      </c>
      <c r="H353" s="154">
        <v>6.5780000000000003</v>
      </c>
      <c r="I353" s="155"/>
      <c r="L353" s="150"/>
      <c r="M353" s="156"/>
      <c r="T353" s="157"/>
      <c r="AT353" s="152" t="s">
        <v>159</v>
      </c>
      <c r="AU353" s="152" t="s">
        <v>87</v>
      </c>
      <c r="AV353" s="12" t="s">
        <v>87</v>
      </c>
      <c r="AW353" s="12" t="s">
        <v>39</v>
      </c>
      <c r="AX353" s="12" t="s">
        <v>78</v>
      </c>
      <c r="AY353" s="152" t="s">
        <v>147</v>
      </c>
    </row>
    <row r="354" spans="2:65" s="12" customFormat="1" ht="11.25">
      <c r="B354" s="150"/>
      <c r="D354" s="151" t="s">
        <v>159</v>
      </c>
      <c r="E354" s="152" t="s">
        <v>32</v>
      </c>
      <c r="F354" s="153" t="s">
        <v>365</v>
      </c>
      <c r="H354" s="154">
        <v>6.5780000000000003</v>
      </c>
      <c r="I354" s="155"/>
      <c r="L354" s="150"/>
      <c r="M354" s="156"/>
      <c r="T354" s="157"/>
      <c r="AT354" s="152" t="s">
        <v>159</v>
      </c>
      <c r="AU354" s="152" t="s">
        <v>87</v>
      </c>
      <c r="AV354" s="12" t="s">
        <v>87</v>
      </c>
      <c r="AW354" s="12" t="s">
        <v>39</v>
      </c>
      <c r="AX354" s="12" t="s">
        <v>78</v>
      </c>
      <c r="AY354" s="152" t="s">
        <v>147</v>
      </c>
    </row>
    <row r="355" spans="2:65" s="12" customFormat="1" ht="11.25">
      <c r="B355" s="150"/>
      <c r="D355" s="151" t="s">
        <v>159</v>
      </c>
      <c r="E355" s="152" t="s">
        <v>32</v>
      </c>
      <c r="F355" s="153" t="s">
        <v>366</v>
      </c>
      <c r="H355" s="154">
        <v>4.242</v>
      </c>
      <c r="I355" s="155"/>
      <c r="L355" s="150"/>
      <c r="M355" s="156"/>
      <c r="T355" s="157"/>
      <c r="AT355" s="152" t="s">
        <v>159</v>
      </c>
      <c r="AU355" s="152" t="s">
        <v>87</v>
      </c>
      <c r="AV355" s="12" t="s">
        <v>87</v>
      </c>
      <c r="AW355" s="12" t="s">
        <v>39</v>
      </c>
      <c r="AX355" s="12" t="s">
        <v>78</v>
      </c>
      <c r="AY355" s="152" t="s">
        <v>147</v>
      </c>
    </row>
    <row r="356" spans="2:65" s="15" customFormat="1" ht="11.25">
      <c r="B356" s="172"/>
      <c r="D356" s="151" t="s">
        <v>159</v>
      </c>
      <c r="E356" s="173" t="s">
        <v>32</v>
      </c>
      <c r="F356" s="174" t="s">
        <v>189</v>
      </c>
      <c r="H356" s="175">
        <v>17.398</v>
      </c>
      <c r="I356" s="176"/>
      <c r="L356" s="172"/>
      <c r="M356" s="177"/>
      <c r="T356" s="178"/>
      <c r="AT356" s="173" t="s">
        <v>159</v>
      </c>
      <c r="AU356" s="173" t="s">
        <v>87</v>
      </c>
      <c r="AV356" s="15" t="s">
        <v>190</v>
      </c>
      <c r="AW356" s="15" t="s">
        <v>39</v>
      </c>
      <c r="AX356" s="15" t="s">
        <v>78</v>
      </c>
      <c r="AY356" s="173" t="s">
        <v>147</v>
      </c>
    </row>
    <row r="357" spans="2:65" s="14" customFormat="1" ht="11.25">
      <c r="B357" s="166"/>
      <c r="D357" s="151" t="s">
        <v>159</v>
      </c>
      <c r="E357" s="167" t="s">
        <v>32</v>
      </c>
      <c r="F357" s="168" t="s">
        <v>191</v>
      </c>
      <c r="H357" s="167" t="s">
        <v>32</v>
      </c>
      <c r="I357" s="169"/>
      <c r="L357" s="166"/>
      <c r="M357" s="170"/>
      <c r="T357" s="171"/>
      <c r="AT357" s="167" t="s">
        <v>159</v>
      </c>
      <c r="AU357" s="167" t="s">
        <v>87</v>
      </c>
      <c r="AV357" s="14" t="s">
        <v>85</v>
      </c>
      <c r="AW357" s="14" t="s">
        <v>39</v>
      </c>
      <c r="AX357" s="14" t="s">
        <v>78</v>
      </c>
      <c r="AY357" s="167" t="s">
        <v>147</v>
      </c>
    </row>
    <row r="358" spans="2:65" s="12" customFormat="1" ht="11.25">
      <c r="B358" s="150"/>
      <c r="D358" s="151" t="s">
        <v>159</v>
      </c>
      <c r="E358" s="152" t="s">
        <v>32</v>
      </c>
      <c r="F358" s="153" t="s">
        <v>367</v>
      </c>
      <c r="H358" s="154">
        <v>2.25</v>
      </c>
      <c r="I358" s="155"/>
      <c r="L358" s="150"/>
      <c r="M358" s="156"/>
      <c r="T358" s="157"/>
      <c r="AT358" s="152" t="s">
        <v>159</v>
      </c>
      <c r="AU358" s="152" t="s">
        <v>87</v>
      </c>
      <c r="AV358" s="12" t="s">
        <v>87</v>
      </c>
      <c r="AW358" s="12" t="s">
        <v>39</v>
      </c>
      <c r="AX358" s="12" t="s">
        <v>78</v>
      </c>
      <c r="AY358" s="152" t="s">
        <v>147</v>
      </c>
    </row>
    <row r="359" spans="2:65" s="12" customFormat="1" ht="11.25">
      <c r="B359" s="150"/>
      <c r="D359" s="151" t="s">
        <v>159</v>
      </c>
      <c r="E359" s="152" t="s">
        <v>32</v>
      </c>
      <c r="F359" s="153" t="s">
        <v>368</v>
      </c>
      <c r="H359" s="154">
        <v>2.25</v>
      </c>
      <c r="I359" s="155"/>
      <c r="L359" s="150"/>
      <c r="M359" s="156"/>
      <c r="T359" s="157"/>
      <c r="AT359" s="152" t="s">
        <v>159</v>
      </c>
      <c r="AU359" s="152" t="s">
        <v>87</v>
      </c>
      <c r="AV359" s="12" t="s">
        <v>87</v>
      </c>
      <c r="AW359" s="12" t="s">
        <v>39</v>
      </c>
      <c r="AX359" s="12" t="s">
        <v>78</v>
      </c>
      <c r="AY359" s="152" t="s">
        <v>147</v>
      </c>
    </row>
    <row r="360" spans="2:65" s="12" customFormat="1" ht="11.25">
      <c r="B360" s="150"/>
      <c r="D360" s="151" t="s">
        <v>159</v>
      </c>
      <c r="E360" s="152" t="s">
        <v>32</v>
      </c>
      <c r="F360" s="153" t="s">
        <v>369</v>
      </c>
      <c r="H360" s="154">
        <v>2.25</v>
      </c>
      <c r="I360" s="155"/>
      <c r="L360" s="150"/>
      <c r="M360" s="156"/>
      <c r="T360" s="157"/>
      <c r="AT360" s="152" t="s">
        <v>159</v>
      </c>
      <c r="AU360" s="152" t="s">
        <v>87</v>
      </c>
      <c r="AV360" s="12" t="s">
        <v>87</v>
      </c>
      <c r="AW360" s="12" t="s">
        <v>39</v>
      </c>
      <c r="AX360" s="12" t="s">
        <v>78</v>
      </c>
      <c r="AY360" s="152" t="s">
        <v>147</v>
      </c>
    </row>
    <row r="361" spans="2:65" s="12" customFormat="1" ht="11.25">
      <c r="B361" s="150"/>
      <c r="D361" s="151" t="s">
        <v>159</v>
      </c>
      <c r="E361" s="152" t="s">
        <v>32</v>
      </c>
      <c r="F361" s="153" t="s">
        <v>370</v>
      </c>
      <c r="H361" s="154">
        <v>2.25</v>
      </c>
      <c r="I361" s="155"/>
      <c r="L361" s="150"/>
      <c r="M361" s="156"/>
      <c r="T361" s="157"/>
      <c r="AT361" s="152" t="s">
        <v>159</v>
      </c>
      <c r="AU361" s="152" t="s">
        <v>87</v>
      </c>
      <c r="AV361" s="12" t="s">
        <v>87</v>
      </c>
      <c r="AW361" s="12" t="s">
        <v>39</v>
      </c>
      <c r="AX361" s="12" t="s">
        <v>78</v>
      </c>
      <c r="AY361" s="152" t="s">
        <v>147</v>
      </c>
    </row>
    <row r="362" spans="2:65" s="15" customFormat="1" ht="11.25">
      <c r="B362" s="172"/>
      <c r="D362" s="151" t="s">
        <v>159</v>
      </c>
      <c r="E362" s="173" t="s">
        <v>32</v>
      </c>
      <c r="F362" s="174" t="s">
        <v>189</v>
      </c>
      <c r="H362" s="175">
        <v>9</v>
      </c>
      <c r="I362" s="176"/>
      <c r="L362" s="172"/>
      <c r="M362" s="177"/>
      <c r="T362" s="178"/>
      <c r="AT362" s="173" t="s">
        <v>159</v>
      </c>
      <c r="AU362" s="173" t="s">
        <v>87</v>
      </c>
      <c r="AV362" s="15" t="s">
        <v>190</v>
      </c>
      <c r="AW362" s="15" t="s">
        <v>39</v>
      </c>
      <c r="AX362" s="15" t="s">
        <v>78</v>
      </c>
      <c r="AY362" s="173" t="s">
        <v>147</v>
      </c>
    </row>
    <row r="363" spans="2:65" s="13" customFormat="1" ht="11.25">
      <c r="B363" s="158"/>
      <c r="D363" s="151" t="s">
        <v>159</v>
      </c>
      <c r="E363" s="159" t="s">
        <v>32</v>
      </c>
      <c r="F363" s="160" t="s">
        <v>162</v>
      </c>
      <c r="H363" s="161">
        <v>26.398</v>
      </c>
      <c r="I363" s="162"/>
      <c r="L363" s="158"/>
      <c r="M363" s="163"/>
      <c r="T363" s="164"/>
      <c r="AT363" s="159" t="s">
        <v>159</v>
      </c>
      <c r="AU363" s="159" t="s">
        <v>87</v>
      </c>
      <c r="AV363" s="13" t="s">
        <v>155</v>
      </c>
      <c r="AW363" s="13" t="s">
        <v>39</v>
      </c>
      <c r="AX363" s="13" t="s">
        <v>85</v>
      </c>
      <c r="AY363" s="159" t="s">
        <v>147</v>
      </c>
    </row>
    <row r="364" spans="2:65" s="1" customFormat="1" ht="24.2" customHeight="1">
      <c r="B364" s="34"/>
      <c r="C364" s="133" t="s">
        <v>371</v>
      </c>
      <c r="D364" s="133" t="s">
        <v>150</v>
      </c>
      <c r="E364" s="134" t="s">
        <v>372</v>
      </c>
      <c r="F364" s="135" t="s">
        <v>373</v>
      </c>
      <c r="G364" s="136" t="s">
        <v>165</v>
      </c>
      <c r="H364" s="137">
        <v>26.398</v>
      </c>
      <c r="I364" s="138"/>
      <c r="J364" s="139">
        <f>ROUND(I364*H364,2)</f>
        <v>0</v>
      </c>
      <c r="K364" s="135" t="s">
        <v>154</v>
      </c>
      <c r="L364" s="34"/>
      <c r="M364" s="140" t="s">
        <v>32</v>
      </c>
      <c r="N364" s="141" t="s">
        <v>49</v>
      </c>
      <c r="P364" s="142">
        <f>O364*H364</f>
        <v>0</v>
      </c>
      <c r="Q364" s="142">
        <v>2.9999999999999997E-4</v>
      </c>
      <c r="R364" s="142">
        <f>Q364*H364</f>
        <v>7.9194000000000001E-3</v>
      </c>
      <c r="S364" s="142">
        <v>0</v>
      </c>
      <c r="T364" s="143">
        <f>S364*H364</f>
        <v>0</v>
      </c>
      <c r="AR364" s="144" t="s">
        <v>284</v>
      </c>
      <c r="AT364" s="144" t="s">
        <v>150</v>
      </c>
      <c r="AU364" s="144" t="s">
        <v>87</v>
      </c>
      <c r="AY364" s="18" t="s">
        <v>147</v>
      </c>
      <c r="BE364" s="145">
        <f>IF(N364="základní",J364,0)</f>
        <v>0</v>
      </c>
      <c r="BF364" s="145">
        <f>IF(N364="snížená",J364,0)</f>
        <v>0</v>
      </c>
      <c r="BG364" s="145">
        <f>IF(N364="zákl. přenesená",J364,0)</f>
        <v>0</v>
      </c>
      <c r="BH364" s="145">
        <f>IF(N364="sníž. přenesená",J364,0)</f>
        <v>0</v>
      </c>
      <c r="BI364" s="145">
        <f>IF(N364="nulová",J364,0)</f>
        <v>0</v>
      </c>
      <c r="BJ364" s="18" t="s">
        <v>85</v>
      </c>
      <c r="BK364" s="145">
        <f>ROUND(I364*H364,2)</f>
        <v>0</v>
      </c>
      <c r="BL364" s="18" t="s">
        <v>284</v>
      </c>
      <c r="BM364" s="144" t="s">
        <v>374</v>
      </c>
    </row>
    <row r="365" spans="2:65" s="1" customFormat="1" ht="11.25">
      <c r="B365" s="34"/>
      <c r="D365" s="146" t="s">
        <v>157</v>
      </c>
      <c r="F365" s="147" t="s">
        <v>375</v>
      </c>
      <c r="I365" s="148"/>
      <c r="L365" s="34"/>
      <c r="M365" s="149"/>
      <c r="T365" s="55"/>
      <c r="AT365" s="18" t="s">
        <v>157</v>
      </c>
      <c r="AU365" s="18" t="s">
        <v>87</v>
      </c>
    </row>
    <row r="366" spans="2:65" s="14" customFormat="1" ht="11.25">
      <c r="B366" s="166"/>
      <c r="D366" s="151" t="s">
        <v>159</v>
      </c>
      <c r="E366" s="167" t="s">
        <v>32</v>
      </c>
      <c r="F366" s="168" t="s">
        <v>170</v>
      </c>
      <c r="H366" s="167" t="s">
        <v>32</v>
      </c>
      <c r="I366" s="169"/>
      <c r="L366" s="166"/>
      <c r="M366" s="170"/>
      <c r="T366" s="171"/>
      <c r="AT366" s="167" t="s">
        <v>159</v>
      </c>
      <c r="AU366" s="167" t="s">
        <v>87</v>
      </c>
      <c r="AV366" s="14" t="s">
        <v>85</v>
      </c>
      <c r="AW366" s="14" t="s">
        <v>39</v>
      </c>
      <c r="AX366" s="14" t="s">
        <v>78</v>
      </c>
      <c r="AY366" s="167" t="s">
        <v>147</v>
      </c>
    </row>
    <row r="367" spans="2:65" s="12" customFormat="1" ht="11.25">
      <c r="B367" s="150"/>
      <c r="D367" s="151" t="s">
        <v>159</v>
      </c>
      <c r="E367" s="152" t="s">
        <v>32</v>
      </c>
      <c r="F367" s="153" t="s">
        <v>364</v>
      </c>
      <c r="H367" s="154">
        <v>6.5780000000000003</v>
      </c>
      <c r="I367" s="155"/>
      <c r="L367" s="150"/>
      <c r="M367" s="156"/>
      <c r="T367" s="157"/>
      <c r="AT367" s="152" t="s">
        <v>159</v>
      </c>
      <c r="AU367" s="152" t="s">
        <v>87</v>
      </c>
      <c r="AV367" s="12" t="s">
        <v>87</v>
      </c>
      <c r="AW367" s="12" t="s">
        <v>39</v>
      </c>
      <c r="AX367" s="12" t="s">
        <v>78</v>
      </c>
      <c r="AY367" s="152" t="s">
        <v>147</v>
      </c>
    </row>
    <row r="368" spans="2:65" s="12" customFormat="1" ht="11.25">
      <c r="B368" s="150"/>
      <c r="D368" s="151" t="s">
        <v>159</v>
      </c>
      <c r="E368" s="152" t="s">
        <v>32</v>
      </c>
      <c r="F368" s="153" t="s">
        <v>365</v>
      </c>
      <c r="H368" s="154">
        <v>6.5780000000000003</v>
      </c>
      <c r="I368" s="155"/>
      <c r="L368" s="150"/>
      <c r="M368" s="156"/>
      <c r="T368" s="157"/>
      <c r="AT368" s="152" t="s">
        <v>159</v>
      </c>
      <c r="AU368" s="152" t="s">
        <v>87</v>
      </c>
      <c r="AV368" s="12" t="s">
        <v>87</v>
      </c>
      <c r="AW368" s="12" t="s">
        <v>39</v>
      </c>
      <c r="AX368" s="12" t="s">
        <v>78</v>
      </c>
      <c r="AY368" s="152" t="s">
        <v>147</v>
      </c>
    </row>
    <row r="369" spans="2:65" s="12" customFormat="1" ht="11.25">
      <c r="B369" s="150"/>
      <c r="D369" s="151" t="s">
        <v>159</v>
      </c>
      <c r="E369" s="152" t="s">
        <v>32</v>
      </c>
      <c r="F369" s="153" t="s">
        <v>366</v>
      </c>
      <c r="H369" s="154">
        <v>4.242</v>
      </c>
      <c r="I369" s="155"/>
      <c r="L369" s="150"/>
      <c r="M369" s="156"/>
      <c r="T369" s="157"/>
      <c r="AT369" s="152" t="s">
        <v>159</v>
      </c>
      <c r="AU369" s="152" t="s">
        <v>87</v>
      </c>
      <c r="AV369" s="12" t="s">
        <v>87</v>
      </c>
      <c r="AW369" s="12" t="s">
        <v>39</v>
      </c>
      <c r="AX369" s="12" t="s">
        <v>78</v>
      </c>
      <c r="AY369" s="152" t="s">
        <v>147</v>
      </c>
    </row>
    <row r="370" spans="2:65" s="15" customFormat="1" ht="11.25">
      <c r="B370" s="172"/>
      <c r="D370" s="151" t="s">
        <v>159</v>
      </c>
      <c r="E370" s="173" t="s">
        <v>32</v>
      </c>
      <c r="F370" s="174" t="s">
        <v>189</v>
      </c>
      <c r="H370" s="175">
        <v>17.398</v>
      </c>
      <c r="I370" s="176"/>
      <c r="L370" s="172"/>
      <c r="M370" s="177"/>
      <c r="T370" s="178"/>
      <c r="AT370" s="173" t="s">
        <v>159</v>
      </c>
      <c r="AU370" s="173" t="s">
        <v>87</v>
      </c>
      <c r="AV370" s="15" t="s">
        <v>190</v>
      </c>
      <c r="AW370" s="15" t="s">
        <v>39</v>
      </c>
      <c r="AX370" s="15" t="s">
        <v>78</v>
      </c>
      <c r="AY370" s="173" t="s">
        <v>147</v>
      </c>
    </row>
    <row r="371" spans="2:65" s="14" customFormat="1" ht="11.25">
      <c r="B371" s="166"/>
      <c r="D371" s="151" t="s">
        <v>159</v>
      </c>
      <c r="E371" s="167" t="s">
        <v>32</v>
      </c>
      <c r="F371" s="168" t="s">
        <v>191</v>
      </c>
      <c r="H371" s="167" t="s">
        <v>32</v>
      </c>
      <c r="I371" s="169"/>
      <c r="L371" s="166"/>
      <c r="M371" s="170"/>
      <c r="T371" s="171"/>
      <c r="AT371" s="167" t="s">
        <v>159</v>
      </c>
      <c r="AU371" s="167" t="s">
        <v>87</v>
      </c>
      <c r="AV371" s="14" t="s">
        <v>85</v>
      </c>
      <c r="AW371" s="14" t="s">
        <v>39</v>
      </c>
      <c r="AX371" s="14" t="s">
        <v>78</v>
      </c>
      <c r="AY371" s="167" t="s">
        <v>147</v>
      </c>
    </row>
    <row r="372" spans="2:65" s="12" customFormat="1" ht="11.25">
      <c r="B372" s="150"/>
      <c r="D372" s="151" t="s">
        <v>159</v>
      </c>
      <c r="E372" s="152" t="s">
        <v>32</v>
      </c>
      <c r="F372" s="153" t="s">
        <v>367</v>
      </c>
      <c r="H372" s="154">
        <v>2.25</v>
      </c>
      <c r="I372" s="155"/>
      <c r="L372" s="150"/>
      <c r="M372" s="156"/>
      <c r="T372" s="157"/>
      <c r="AT372" s="152" t="s">
        <v>159</v>
      </c>
      <c r="AU372" s="152" t="s">
        <v>87</v>
      </c>
      <c r="AV372" s="12" t="s">
        <v>87</v>
      </c>
      <c r="AW372" s="12" t="s">
        <v>39</v>
      </c>
      <c r="AX372" s="12" t="s">
        <v>78</v>
      </c>
      <c r="AY372" s="152" t="s">
        <v>147</v>
      </c>
    </row>
    <row r="373" spans="2:65" s="12" customFormat="1" ht="11.25">
      <c r="B373" s="150"/>
      <c r="D373" s="151" t="s">
        <v>159</v>
      </c>
      <c r="E373" s="152" t="s">
        <v>32</v>
      </c>
      <c r="F373" s="153" t="s">
        <v>368</v>
      </c>
      <c r="H373" s="154">
        <v>2.25</v>
      </c>
      <c r="I373" s="155"/>
      <c r="L373" s="150"/>
      <c r="M373" s="156"/>
      <c r="T373" s="157"/>
      <c r="AT373" s="152" t="s">
        <v>159</v>
      </c>
      <c r="AU373" s="152" t="s">
        <v>87</v>
      </c>
      <c r="AV373" s="12" t="s">
        <v>87</v>
      </c>
      <c r="AW373" s="12" t="s">
        <v>39</v>
      </c>
      <c r="AX373" s="12" t="s">
        <v>78</v>
      </c>
      <c r="AY373" s="152" t="s">
        <v>147</v>
      </c>
    </row>
    <row r="374" spans="2:65" s="12" customFormat="1" ht="11.25">
      <c r="B374" s="150"/>
      <c r="D374" s="151" t="s">
        <v>159</v>
      </c>
      <c r="E374" s="152" t="s">
        <v>32</v>
      </c>
      <c r="F374" s="153" t="s">
        <v>369</v>
      </c>
      <c r="H374" s="154">
        <v>2.25</v>
      </c>
      <c r="I374" s="155"/>
      <c r="L374" s="150"/>
      <c r="M374" s="156"/>
      <c r="T374" s="157"/>
      <c r="AT374" s="152" t="s">
        <v>159</v>
      </c>
      <c r="AU374" s="152" t="s">
        <v>87</v>
      </c>
      <c r="AV374" s="12" t="s">
        <v>87</v>
      </c>
      <c r="AW374" s="12" t="s">
        <v>39</v>
      </c>
      <c r="AX374" s="12" t="s">
        <v>78</v>
      </c>
      <c r="AY374" s="152" t="s">
        <v>147</v>
      </c>
    </row>
    <row r="375" spans="2:65" s="12" customFormat="1" ht="11.25">
      <c r="B375" s="150"/>
      <c r="D375" s="151" t="s">
        <v>159</v>
      </c>
      <c r="E375" s="152" t="s">
        <v>32</v>
      </c>
      <c r="F375" s="153" t="s">
        <v>370</v>
      </c>
      <c r="H375" s="154">
        <v>2.25</v>
      </c>
      <c r="I375" s="155"/>
      <c r="L375" s="150"/>
      <c r="M375" s="156"/>
      <c r="T375" s="157"/>
      <c r="AT375" s="152" t="s">
        <v>159</v>
      </c>
      <c r="AU375" s="152" t="s">
        <v>87</v>
      </c>
      <c r="AV375" s="12" t="s">
        <v>87</v>
      </c>
      <c r="AW375" s="12" t="s">
        <v>39</v>
      </c>
      <c r="AX375" s="12" t="s">
        <v>78</v>
      </c>
      <c r="AY375" s="152" t="s">
        <v>147</v>
      </c>
    </row>
    <row r="376" spans="2:65" s="15" customFormat="1" ht="11.25">
      <c r="B376" s="172"/>
      <c r="D376" s="151" t="s">
        <v>159</v>
      </c>
      <c r="E376" s="173" t="s">
        <v>32</v>
      </c>
      <c r="F376" s="174" t="s">
        <v>189</v>
      </c>
      <c r="H376" s="175">
        <v>9</v>
      </c>
      <c r="I376" s="176"/>
      <c r="L376" s="172"/>
      <c r="M376" s="177"/>
      <c r="T376" s="178"/>
      <c r="AT376" s="173" t="s">
        <v>159</v>
      </c>
      <c r="AU376" s="173" t="s">
        <v>87</v>
      </c>
      <c r="AV376" s="15" t="s">
        <v>190</v>
      </c>
      <c r="AW376" s="15" t="s">
        <v>39</v>
      </c>
      <c r="AX376" s="15" t="s">
        <v>78</v>
      </c>
      <c r="AY376" s="173" t="s">
        <v>147</v>
      </c>
    </row>
    <row r="377" spans="2:65" s="13" customFormat="1" ht="11.25">
      <c r="B377" s="158"/>
      <c r="D377" s="151" t="s">
        <v>159</v>
      </c>
      <c r="E377" s="159" t="s">
        <v>32</v>
      </c>
      <c r="F377" s="160" t="s">
        <v>162</v>
      </c>
      <c r="H377" s="161">
        <v>26.398</v>
      </c>
      <c r="I377" s="162"/>
      <c r="L377" s="158"/>
      <c r="M377" s="163"/>
      <c r="T377" s="164"/>
      <c r="AT377" s="159" t="s">
        <v>159</v>
      </c>
      <c r="AU377" s="159" t="s">
        <v>87</v>
      </c>
      <c r="AV377" s="13" t="s">
        <v>155</v>
      </c>
      <c r="AW377" s="13" t="s">
        <v>39</v>
      </c>
      <c r="AX377" s="13" t="s">
        <v>85</v>
      </c>
      <c r="AY377" s="159" t="s">
        <v>147</v>
      </c>
    </row>
    <row r="378" spans="2:65" s="1" customFormat="1" ht="37.9" customHeight="1">
      <c r="B378" s="34"/>
      <c r="C378" s="133" t="s">
        <v>376</v>
      </c>
      <c r="D378" s="133" t="s">
        <v>150</v>
      </c>
      <c r="E378" s="134" t="s">
        <v>377</v>
      </c>
      <c r="F378" s="135" t="s">
        <v>378</v>
      </c>
      <c r="G378" s="136" t="s">
        <v>165</v>
      </c>
      <c r="H378" s="137">
        <v>26.398</v>
      </c>
      <c r="I378" s="138"/>
      <c r="J378" s="139">
        <f>ROUND(I378*H378,2)</f>
        <v>0</v>
      </c>
      <c r="K378" s="135" t="s">
        <v>154</v>
      </c>
      <c r="L378" s="34"/>
      <c r="M378" s="140" t="s">
        <v>32</v>
      </c>
      <c r="N378" s="141" t="s">
        <v>49</v>
      </c>
      <c r="P378" s="142">
        <f>O378*H378</f>
        <v>0</v>
      </c>
      <c r="Q378" s="142">
        <v>6.0000000000000001E-3</v>
      </c>
      <c r="R378" s="142">
        <f>Q378*H378</f>
        <v>0.158388</v>
      </c>
      <c r="S378" s="142">
        <v>0</v>
      </c>
      <c r="T378" s="143">
        <f>S378*H378</f>
        <v>0</v>
      </c>
      <c r="AR378" s="144" t="s">
        <v>284</v>
      </c>
      <c r="AT378" s="144" t="s">
        <v>150</v>
      </c>
      <c r="AU378" s="144" t="s">
        <v>87</v>
      </c>
      <c r="AY378" s="18" t="s">
        <v>147</v>
      </c>
      <c r="BE378" s="145">
        <f>IF(N378="základní",J378,0)</f>
        <v>0</v>
      </c>
      <c r="BF378" s="145">
        <f>IF(N378="snížená",J378,0)</f>
        <v>0</v>
      </c>
      <c r="BG378" s="145">
        <f>IF(N378="zákl. přenesená",J378,0)</f>
        <v>0</v>
      </c>
      <c r="BH378" s="145">
        <f>IF(N378="sníž. přenesená",J378,0)</f>
        <v>0</v>
      </c>
      <c r="BI378" s="145">
        <f>IF(N378="nulová",J378,0)</f>
        <v>0</v>
      </c>
      <c r="BJ378" s="18" t="s">
        <v>85</v>
      </c>
      <c r="BK378" s="145">
        <f>ROUND(I378*H378,2)</f>
        <v>0</v>
      </c>
      <c r="BL378" s="18" t="s">
        <v>284</v>
      </c>
      <c r="BM378" s="144" t="s">
        <v>379</v>
      </c>
    </row>
    <row r="379" spans="2:65" s="1" customFormat="1" ht="11.25">
      <c r="B379" s="34"/>
      <c r="D379" s="146" t="s">
        <v>157</v>
      </c>
      <c r="F379" s="147" t="s">
        <v>380</v>
      </c>
      <c r="I379" s="148"/>
      <c r="L379" s="34"/>
      <c r="M379" s="149"/>
      <c r="T379" s="55"/>
      <c r="AT379" s="18" t="s">
        <v>157</v>
      </c>
      <c r="AU379" s="18" t="s">
        <v>87</v>
      </c>
    </row>
    <row r="380" spans="2:65" s="14" customFormat="1" ht="11.25">
      <c r="B380" s="166"/>
      <c r="D380" s="151" t="s">
        <v>159</v>
      </c>
      <c r="E380" s="167" t="s">
        <v>32</v>
      </c>
      <c r="F380" s="168" t="s">
        <v>170</v>
      </c>
      <c r="H380" s="167" t="s">
        <v>32</v>
      </c>
      <c r="I380" s="169"/>
      <c r="L380" s="166"/>
      <c r="M380" s="170"/>
      <c r="T380" s="171"/>
      <c r="AT380" s="167" t="s">
        <v>159</v>
      </c>
      <c r="AU380" s="167" t="s">
        <v>87</v>
      </c>
      <c r="AV380" s="14" t="s">
        <v>85</v>
      </c>
      <c r="AW380" s="14" t="s">
        <v>39</v>
      </c>
      <c r="AX380" s="14" t="s">
        <v>78</v>
      </c>
      <c r="AY380" s="167" t="s">
        <v>147</v>
      </c>
    </row>
    <row r="381" spans="2:65" s="12" customFormat="1" ht="11.25">
      <c r="B381" s="150"/>
      <c r="D381" s="151" t="s">
        <v>159</v>
      </c>
      <c r="E381" s="152" t="s">
        <v>32</v>
      </c>
      <c r="F381" s="153" t="s">
        <v>364</v>
      </c>
      <c r="H381" s="154">
        <v>6.5780000000000003</v>
      </c>
      <c r="I381" s="155"/>
      <c r="L381" s="150"/>
      <c r="M381" s="156"/>
      <c r="T381" s="157"/>
      <c r="AT381" s="152" t="s">
        <v>159</v>
      </c>
      <c r="AU381" s="152" t="s">
        <v>87</v>
      </c>
      <c r="AV381" s="12" t="s">
        <v>87</v>
      </c>
      <c r="AW381" s="12" t="s">
        <v>39</v>
      </c>
      <c r="AX381" s="12" t="s">
        <v>78</v>
      </c>
      <c r="AY381" s="152" t="s">
        <v>147</v>
      </c>
    </row>
    <row r="382" spans="2:65" s="12" customFormat="1" ht="11.25">
      <c r="B382" s="150"/>
      <c r="D382" s="151" t="s">
        <v>159</v>
      </c>
      <c r="E382" s="152" t="s">
        <v>32</v>
      </c>
      <c r="F382" s="153" t="s">
        <v>365</v>
      </c>
      <c r="H382" s="154">
        <v>6.5780000000000003</v>
      </c>
      <c r="I382" s="155"/>
      <c r="L382" s="150"/>
      <c r="M382" s="156"/>
      <c r="T382" s="157"/>
      <c r="AT382" s="152" t="s">
        <v>159</v>
      </c>
      <c r="AU382" s="152" t="s">
        <v>87</v>
      </c>
      <c r="AV382" s="12" t="s">
        <v>87</v>
      </c>
      <c r="AW382" s="12" t="s">
        <v>39</v>
      </c>
      <c r="AX382" s="12" t="s">
        <v>78</v>
      </c>
      <c r="AY382" s="152" t="s">
        <v>147</v>
      </c>
    </row>
    <row r="383" spans="2:65" s="12" customFormat="1" ht="11.25">
      <c r="B383" s="150"/>
      <c r="D383" s="151" t="s">
        <v>159</v>
      </c>
      <c r="E383" s="152" t="s">
        <v>32</v>
      </c>
      <c r="F383" s="153" t="s">
        <v>366</v>
      </c>
      <c r="H383" s="154">
        <v>4.242</v>
      </c>
      <c r="I383" s="155"/>
      <c r="L383" s="150"/>
      <c r="M383" s="156"/>
      <c r="T383" s="157"/>
      <c r="AT383" s="152" t="s">
        <v>159</v>
      </c>
      <c r="AU383" s="152" t="s">
        <v>87</v>
      </c>
      <c r="AV383" s="12" t="s">
        <v>87</v>
      </c>
      <c r="AW383" s="12" t="s">
        <v>39</v>
      </c>
      <c r="AX383" s="12" t="s">
        <v>78</v>
      </c>
      <c r="AY383" s="152" t="s">
        <v>147</v>
      </c>
    </row>
    <row r="384" spans="2:65" s="15" customFormat="1" ht="11.25">
      <c r="B384" s="172"/>
      <c r="D384" s="151" t="s">
        <v>159</v>
      </c>
      <c r="E384" s="173" t="s">
        <v>32</v>
      </c>
      <c r="F384" s="174" t="s">
        <v>189</v>
      </c>
      <c r="H384" s="175">
        <v>17.398</v>
      </c>
      <c r="I384" s="176"/>
      <c r="L384" s="172"/>
      <c r="M384" s="177"/>
      <c r="T384" s="178"/>
      <c r="AT384" s="173" t="s">
        <v>159</v>
      </c>
      <c r="AU384" s="173" t="s">
        <v>87</v>
      </c>
      <c r="AV384" s="15" t="s">
        <v>190</v>
      </c>
      <c r="AW384" s="15" t="s">
        <v>39</v>
      </c>
      <c r="AX384" s="15" t="s">
        <v>78</v>
      </c>
      <c r="AY384" s="173" t="s">
        <v>147</v>
      </c>
    </row>
    <row r="385" spans="2:65" s="14" customFormat="1" ht="11.25">
      <c r="B385" s="166"/>
      <c r="D385" s="151" t="s">
        <v>159</v>
      </c>
      <c r="E385" s="167" t="s">
        <v>32</v>
      </c>
      <c r="F385" s="168" t="s">
        <v>191</v>
      </c>
      <c r="H385" s="167" t="s">
        <v>32</v>
      </c>
      <c r="I385" s="169"/>
      <c r="L385" s="166"/>
      <c r="M385" s="170"/>
      <c r="T385" s="171"/>
      <c r="AT385" s="167" t="s">
        <v>159</v>
      </c>
      <c r="AU385" s="167" t="s">
        <v>87</v>
      </c>
      <c r="AV385" s="14" t="s">
        <v>85</v>
      </c>
      <c r="AW385" s="14" t="s">
        <v>39</v>
      </c>
      <c r="AX385" s="14" t="s">
        <v>78</v>
      </c>
      <c r="AY385" s="167" t="s">
        <v>147</v>
      </c>
    </row>
    <row r="386" spans="2:65" s="12" customFormat="1" ht="11.25">
      <c r="B386" s="150"/>
      <c r="D386" s="151" t="s">
        <v>159</v>
      </c>
      <c r="E386" s="152" t="s">
        <v>32</v>
      </c>
      <c r="F386" s="153" t="s">
        <v>367</v>
      </c>
      <c r="H386" s="154">
        <v>2.25</v>
      </c>
      <c r="I386" s="155"/>
      <c r="L386" s="150"/>
      <c r="M386" s="156"/>
      <c r="T386" s="157"/>
      <c r="AT386" s="152" t="s">
        <v>159</v>
      </c>
      <c r="AU386" s="152" t="s">
        <v>87</v>
      </c>
      <c r="AV386" s="12" t="s">
        <v>87</v>
      </c>
      <c r="AW386" s="12" t="s">
        <v>39</v>
      </c>
      <c r="AX386" s="12" t="s">
        <v>78</v>
      </c>
      <c r="AY386" s="152" t="s">
        <v>147</v>
      </c>
    </row>
    <row r="387" spans="2:65" s="12" customFormat="1" ht="11.25">
      <c r="B387" s="150"/>
      <c r="D387" s="151" t="s">
        <v>159</v>
      </c>
      <c r="E387" s="152" t="s">
        <v>32</v>
      </c>
      <c r="F387" s="153" t="s">
        <v>368</v>
      </c>
      <c r="H387" s="154">
        <v>2.25</v>
      </c>
      <c r="I387" s="155"/>
      <c r="L387" s="150"/>
      <c r="M387" s="156"/>
      <c r="T387" s="157"/>
      <c r="AT387" s="152" t="s">
        <v>159</v>
      </c>
      <c r="AU387" s="152" t="s">
        <v>87</v>
      </c>
      <c r="AV387" s="12" t="s">
        <v>87</v>
      </c>
      <c r="AW387" s="12" t="s">
        <v>39</v>
      </c>
      <c r="AX387" s="12" t="s">
        <v>78</v>
      </c>
      <c r="AY387" s="152" t="s">
        <v>147</v>
      </c>
    </row>
    <row r="388" spans="2:65" s="12" customFormat="1" ht="11.25">
      <c r="B388" s="150"/>
      <c r="D388" s="151" t="s">
        <v>159</v>
      </c>
      <c r="E388" s="152" t="s">
        <v>32</v>
      </c>
      <c r="F388" s="153" t="s">
        <v>369</v>
      </c>
      <c r="H388" s="154">
        <v>2.25</v>
      </c>
      <c r="I388" s="155"/>
      <c r="L388" s="150"/>
      <c r="M388" s="156"/>
      <c r="T388" s="157"/>
      <c r="AT388" s="152" t="s">
        <v>159</v>
      </c>
      <c r="AU388" s="152" t="s">
        <v>87</v>
      </c>
      <c r="AV388" s="12" t="s">
        <v>87</v>
      </c>
      <c r="AW388" s="12" t="s">
        <v>39</v>
      </c>
      <c r="AX388" s="12" t="s">
        <v>78</v>
      </c>
      <c r="AY388" s="152" t="s">
        <v>147</v>
      </c>
    </row>
    <row r="389" spans="2:65" s="12" customFormat="1" ht="11.25">
      <c r="B389" s="150"/>
      <c r="D389" s="151" t="s">
        <v>159</v>
      </c>
      <c r="E389" s="152" t="s">
        <v>32</v>
      </c>
      <c r="F389" s="153" t="s">
        <v>370</v>
      </c>
      <c r="H389" s="154">
        <v>2.25</v>
      </c>
      <c r="I389" s="155"/>
      <c r="L389" s="150"/>
      <c r="M389" s="156"/>
      <c r="T389" s="157"/>
      <c r="AT389" s="152" t="s">
        <v>159</v>
      </c>
      <c r="AU389" s="152" t="s">
        <v>87</v>
      </c>
      <c r="AV389" s="12" t="s">
        <v>87</v>
      </c>
      <c r="AW389" s="12" t="s">
        <v>39</v>
      </c>
      <c r="AX389" s="12" t="s">
        <v>78</v>
      </c>
      <c r="AY389" s="152" t="s">
        <v>147</v>
      </c>
    </row>
    <row r="390" spans="2:65" s="15" customFormat="1" ht="11.25">
      <c r="B390" s="172"/>
      <c r="D390" s="151" t="s">
        <v>159</v>
      </c>
      <c r="E390" s="173" t="s">
        <v>32</v>
      </c>
      <c r="F390" s="174" t="s">
        <v>189</v>
      </c>
      <c r="H390" s="175">
        <v>9</v>
      </c>
      <c r="I390" s="176"/>
      <c r="L390" s="172"/>
      <c r="M390" s="177"/>
      <c r="T390" s="178"/>
      <c r="AT390" s="173" t="s">
        <v>159</v>
      </c>
      <c r="AU390" s="173" t="s">
        <v>87</v>
      </c>
      <c r="AV390" s="15" t="s">
        <v>190</v>
      </c>
      <c r="AW390" s="15" t="s">
        <v>39</v>
      </c>
      <c r="AX390" s="15" t="s">
        <v>78</v>
      </c>
      <c r="AY390" s="173" t="s">
        <v>147</v>
      </c>
    </row>
    <row r="391" spans="2:65" s="13" customFormat="1" ht="11.25">
      <c r="B391" s="158"/>
      <c r="D391" s="151" t="s">
        <v>159</v>
      </c>
      <c r="E391" s="159" t="s">
        <v>32</v>
      </c>
      <c r="F391" s="160" t="s">
        <v>162</v>
      </c>
      <c r="H391" s="161">
        <v>26.398</v>
      </c>
      <c r="I391" s="162"/>
      <c r="L391" s="158"/>
      <c r="M391" s="163"/>
      <c r="T391" s="164"/>
      <c r="AT391" s="159" t="s">
        <v>159</v>
      </c>
      <c r="AU391" s="159" t="s">
        <v>87</v>
      </c>
      <c r="AV391" s="13" t="s">
        <v>155</v>
      </c>
      <c r="AW391" s="13" t="s">
        <v>39</v>
      </c>
      <c r="AX391" s="13" t="s">
        <v>85</v>
      </c>
      <c r="AY391" s="159" t="s">
        <v>147</v>
      </c>
    </row>
    <row r="392" spans="2:65" s="1" customFormat="1" ht="24.2" customHeight="1">
      <c r="B392" s="34"/>
      <c r="C392" s="179" t="s">
        <v>381</v>
      </c>
      <c r="D392" s="179" t="s">
        <v>322</v>
      </c>
      <c r="E392" s="180" t="s">
        <v>382</v>
      </c>
      <c r="F392" s="181" t="s">
        <v>383</v>
      </c>
      <c r="G392" s="182" t="s">
        <v>165</v>
      </c>
      <c r="H392" s="183">
        <v>29.038</v>
      </c>
      <c r="I392" s="184"/>
      <c r="J392" s="185">
        <f>ROUND(I392*H392,2)</f>
        <v>0</v>
      </c>
      <c r="K392" s="181" t="s">
        <v>154</v>
      </c>
      <c r="L392" s="186"/>
      <c r="M392" s="187" t="s">
        <v>32</v>
      </c>
      <c r="N392" s="188" t="s">
        <v>49</v>
      </c>
      <c r="P392" s="142">
        <f>O392*H392</f>
        <v>0</v>
      </c>
      <c r="Q392" s="142">
        <v>1.806E-2</v>
      </c>
      <c r="R392" s="142">
        <f>Q392*H392</f>
        <v>0.52442628000000002</v>
      </c>
      <c r="S392" s="142">
        <v>0</v>
      </c>
      <c r="T392" s="143">
        <f>S392*H392</f>
        <v>0</v>
      </c>
      <c r="AR392" s="144" t="s">
        <v>325</v>
      </c>
      <c r="AT392" s="144" t="s">
        <v>322</v>
      </c>
      <c r="AU392" s="144" t="s">
        <v>87</v>
      </c>
      <c r="AY392" s="18" t="s">
        <v>147</v>
      </c>
      <c r="BE392" s="145">
        <f>IF(N392="základní",J392,0)</f>
        <v>0</v>
      </c>
      <c r="BF392" s="145">
        <f>IF(N392="snížená",J392,0)</f>
        <v>0</v>
      </c>
      <c r="BG392" s="145">
        <f>IF(N392="zákl. přenesená",J392,0)</f>
        <v>0</v>
      </c>
      <c r="BH392" s="145">
        <f>IF(N392="sníž. přenesená",J392,0)</f>
        <v>0</v>
      </c>
      <c r="BI392" s="145">
        <f>IF(N392="nulová",J392,0)</f>
        <v>0</v>
      </c>
      <c r="BJ392" s="18" t="s">
        <v>85</v>
      </c>
      <c r="BK392" s="145">
        <f>ROUND(I392*H392,2)</f>
        <v>0</v>
      </c>
      <c r="BL392" s="18" t="s">
        <v>284</v>
      </c>
      <c r="BM392" s="144" t="s">
        <v>384</v>
      </c>
    </row>
    <row r="393" spans="2:65" s="1" customFormat="1" ht="19.5">
      <c r="B393" s="34"/>
      <c r="D393" s="151" t="s">
        <v>168</v>
      </c>
      <c r="F393" s="165" t="s">
        <v>385</v>
      </c>
      <c r="I393" s="148"/>
      <c r="L393" s="34"/>
      <c r="M393" s="149"/>
      <c r="T393" s="55"/>
      <c r="AT393" s="18" t="s">
        <v>168</v>
      </c>
      <c r="AU393" s="18" t="s">
        <v>87</v>
      </c>
    </row>
    <row r="394" spans="2:65" s="14" customFormat="1" ht="11.25">
      <c r="B394" s="166"/>
      <c r="D394" s="151" t="s">
        <v>159</v>
      </c>
      <c r="E394" s="167" t="s">
        <v>32</v>
      </c>
      <c r="F394" s="168" t="s">
        <v>170</v>
      </c>
      <c r="H394" s="167" t="s">
        <v>32</v>
      </c>
      <c r="I394" s="169"/>
      <c r="L394" s="166"/>
      <c r="M394" s="170"/>
      <c r="T394" s="171"/>
      <c r="AT394" s="167" t="s">
        <v>159</v>
      </c>
      <c r="AU394" s="167" t="s">
        <v>87</v>
      </c>
      <c r="AV394" s="14" t="s">
        <v>85</v>
      </c>
      <c r="AW394" s="14" t="s">
        <v>39</v>
      </c>
      <c r="AX394" s="14" t="s">
        <v>78</v>
      </c>
      <c r="AY394" s="167" t="s">
        <v>147</v>
      </c>
    </row>
    <row r="395" spans="2:65" s="12" customFormat="1" ht="11.25">
      <c r="B395" s="150"/>
      <c r="D395" s="151" t="s">
        <v>159</v>
      </c>
      <c r="E395" s="152" t="s">
        <v>32</v>
      </c>
      <c r="F395" s="153" t="s">
        <v>364</v>
      </c>
      <c r="H395" s="154">
        <v>6.5780000000000003</v>
      </c>
      <c r="I395" s="155"/>
      <c r="L395" s="150"/>
      <c r="M395" s="156"/>
      <c r="T395" s="157"/>
      <c r="AT395" s="152" t="s">
        <v>159</v>
      </c>
      <c r="AU395" s="152" t="s">
        <v>87</v>
      </c>
      <c r="AV395" s="12" t="s">
        <v>87</v>
      </c>
      <c r="AW395" s="12" t="s">
        <v>39</v>
      </c>
      <c r="AX395" s="12" t="s">
        <v>78</v>
      </c>
      <c r="AY395" s="152" t="s">
        <v>147</v>
      </c>
    </row>
    <row r="396" spans="2:65" s="12" customFormat="1" ht="11.25">
      <c r="B396" s="150"/>
      <c r="D396" s="151" t="s">
        <v>159</v>
      </c>
      <c r="E396" s="152" t="s">
        <v>32</v>
      </c>
      <c r="F396" s="153" t="s">
        <v>365</v>
      </c>
      <c r="H396" s="154">
        <v>6.5780000000000003</v>
      </c>
      <c r="I396" s="155"/>
      <c r="L396" s="150"/>
      <c r="M396" s="156"/>
      <c r="T396" s="157"/>
      <c r="AT396" s="152" t="s">
        <v>159</v>
      </c>
      <c r="AU396" s="152" t="s">
        <v>87</v>
      </c>
      <c r="AV396" s="12" t="s">
        <v>87</v>
      </c>
      <c r="AW396" s="12" t="s">
        <v>39</v>
      </c>
      <c r="AX396" s="12" t="s">
        <v>78</v>
      </c>
      <c r="AY396" s="152" t="s">
        <v>147</v>
      </c>
    </row>
    <row r="397" spans="2:65" s="12" customFormat="1" ht="11.25">
      <c r="B397" s="150"/>
      <c r="D397" s="151" t="s">
        <v>159</v>
      </c>
      <c r="E397" s="152" t="s">
        <v>32</v>
      </c>
      <c r="F397" s="153" t="s">
        <v>366</v>
      </c>
      <c r="H397" s="154">
        <v>4.242</v>
      </c>
      <c r="I397" s="155"/>
      <c r="L397" s="150"/>
      <c r="M397" s="156"/>
      <c r="T397" s="157"/>
      <c r="AT397" s="152" t="s">
        <v>159</v>
      </c>
      <c r="AU397" s="152" t="s">
        <v>87</v>
      </c>
      <c r="AV397" s="12" t="s">
        <v>87</v>
      </c>
      <c r="AW397" s="12" t="s">
        <v>39</v>
      </c>
      <c r="AX397" s="12" t="s">
        <v>78</v>
      </c>
      <c r="AY397" s="152" t="s">
        <v>147</v>
      </c>
    </row>
    <row r="398" spans="2:65" s="15" customFormat="1" ht="11.25">
      <c r="B398" s="172"/>
      <c r="D398" s="151" t="s">
        <v>159</v>
      </c>
      <c r="E398" s="173" t="s">
        <v>32</v>
      </c>
      <c r="F398" s="174" t="s">
        <v>189</v>
      </c>
      <c r="H398" s="175">
        <v>17.398</v>
      </c>
      <c r="I398" s="176"/>
      <c r="L398" s="172"/>
      <c r="M398" s="177"/>
      <c r="T398" s="178"/>
      <c r="AT398" s="173" t="s">
        <v>159</v>
      </c>
      <c r="AU398" s="173" t="s">
        <v>87</v>
      </c>
      <c r="AV398" s="15" t="s">
        <v>190</v>
      </c>
      <c r="AW398" s="15" t="s">
        <v>39</v>
      </c>
      <c r="AX398" s="15" t="s">
        <v>78</v>
      </c>
      <c r="AY398" s="173" t="s">
        <v>147</v>
      </c>
    </row>
    <row r="399" spans="2:65" s="14" customFormat="1" ht="11.25">
      <c r="B399" s="166"/>
      <c r="D399" s="151" t="s">
        <v>159</v>
      </c>
      <c r="E399" s="167" t="s">
        <v>32</v>
      </c>
      <c r="F399" s="168" t="s">
        <v>191</v>
      </c>
      <c r="H399" s="167" t="s">
        <v>32</v>
      </c>
      <c r="I399" s="169"/>
      <c r="L399" s="166"/>
      <c r="M399" s="170"/>
      <c r="T399" s="171"/>
      <c r="AT399" s="167" t="s">
        <v>159</v>
      </c>
      <c r="AU399" s="167" t="s">
        <v>87</v>
      </c>
      <c r="AV399" s="14" t="s">
        <v>85</v>
      </c>
      <c r="AW399" s="14" t="s">
        <v>39</v>
      </c>
      <c r="AX399" s="14" t="s">
        <v>78</v>
      </c>
      <c r="AY399" s="167" t="s">
        <v>147</v>
      </c>
    </row>
    <row r="400" spans="2:65" s="12" customFormat="1" ht="11.25">
      <c r="B400" s="150"/>
      <c r="D400" s="151" t="s">
        <v>159</v>
      </c>
      <c r="E400" s="152" t="s">
        <v>32</v>
      </c>
      <c r="F400" s="153" t="s">
        <v>367</v>
      </c>
      <c r="H400" s="154">
        <v>2.25</v>
      </c>
      <c r="I400" s="155"/>
      <c r="L400" s="150"/>
      <c r="M400" s="156"/>
      <c r="T400" s="157"/>
      <c r="AT400" s="152" t="s">
        <v>159</v>
      </c>
      <c r="AU400" s="152" t="s">
        <v>87</v>
      </c>
      <c r="AV400" s="12" t="s">
        <v>87</v>
      </c>
      <c r="AW400" s="12" t="s">
        <v>39</v>
      </c>
      <c r="AX400" s="12" t="s">
        <v>78</v>
      </c>
      <c r="AY400" s="152" t="s">
        <v>147</v>
      </c>
    </row>
    <row r="401" spans="2:65" s="12" customFormat="1" ht="11.25">
      <c r="B401" s="150"/>
      <c r="D401" s="151" t="s">
        <v>159</v>
      </c>
      <c r="E401" s="152" t="s">
        <v>32</v>
      </c>
      <c r="F401" s="153" t="s">
        <v>368</v>
      </c>
      <c r="H401" s="154">
        <v>2.25</v>
      </c>
      <c r="I401" s="155"/>
      <c r="L401" s="150"/>
      <c r="M401" s="156"/>
      <c r="T401" s="157"/>
      <c r="AT401" s="152" t="s">
        <v>159</v>
      </c>
      <c r="AU401" s="152" t="s">
        <v>87</v>
      </c>
      <c r="AV401" s="12" t="s">
        <v>87</v>
      </c>
      <c r="AW401" s="12" t="s">
        <v>39</v>
      </c>
      <c r="AX401" s="12" t="s">
        <v>78</v>
      </c>
      <c r="AY401" s="152" t="s">
        <v>147</v>
      </c>
    </row>
    <row r="402" spans="2:65" s="12" customFormat="1" ht="11.25">
      <c r="B402" s="150"/>
      <c r="D402" s="151" t="s">
        <v>159</v>
      </c>
      <c r="E402" s="152" t="s">
        <v>32</v>
      </c>
      <c r="F402" s="153" t="s">
        <v>369</v>
      </c>
      <c r="H402" s="154">
        <v>2.25</v>
      </c>
      <c r="I402" s="155"/>
      <c r="L402" s="150"/>
      <c r="M402" s="156"/>
      <c r="T402" s="157"/>
      <c r="AT402" s="152" t="s">
        <v>159</v>
      </c>
      <c r="AU402" s="152" t="s">
        <v>87</v>
      </c>
      <c r="AV402" s="12" t="s">
        <v>87</v>
      </c>
      <c r="AW402" s="12" t="s">
        <v>39</v>
      </c>
      <c r="AX402" s="12" t="s">
        <v>78</v>
      </c>
      <c r="AY402" s="152" t="s">
        <v>147</v>
      </c>
    </row>
    <row r="403" spans="2:65" s="12" customFormat="1" ht="11.25">
      <c r="B403" s="150"/>
      <c r="D403" s="151" t="s">
        <v>159</v>
      </c>
      <c r="E403" s="152" t="s">
        <v>32</v>
      </c>
      <c r="F403" s="153" t="s">
        <v>370</v>
      </c>
      <c r="H403" s="154">
        <v>2.25</v>
      </c>
      <c r="I403" s="155"/>
      <c r="L403" s="150"/>
      <c r="M403" s="156"/>
      <c r="T403" s="157"/>
      <c r="AT403" s="152" t="s">
        <v>159</v>
      </c>
      <c r="AU403" s="152" t="s">
        <v>87</v>
      </c>
      <c r="AV403" s="12" t="s">
        <v>87</v>
      </c>
      <c r="AW403" s="12" t="s">
        <v>39</v>
      </c>
      <c r="AX403" s="12" t="s">
        <v>78</v>
      </c>
      <c r="AY403" s="152" t="s">
        <v>147</v>
      </c>
    </row>
    <row r="404" spans="2:65" s="15" customFormat="1" ht="11.25">
      <c r="B404" s="172"/>
      <c r="D404" s="151" t="s">
        <v>159</v>
      </c>
      <c r="E404" s="173" t="s">
        <v>32</v>
      </c>
      <c r="F404" s="174" t="s">
        <v>189</v>
      </c>
      <c r="H404" s="175">
        <v>9</v>
      </c>
      <c r="I404" s="176"/>
      <c r="L404" s="172"/>
      <c r="M404" s="177"/>
      <c r="T404" s="178"/>
      <c r="AT404" s="173" t="s">
        <v>159</v>
      </c>
      <c r="AU404" s="173" t="s">
        <v>87</v>
      </c>
      <c r="AV404" s="15" t="s">
        <v>190</v>
      </c>
      <c r="AW404" s="15" t="s">
        <v>39</v>
      </c>
      <c r="AX404" s="15" t="s">
        <v>78</v>
      </c>
      <c r="AY404" s="173" t="s">
        <v>147</v>
      </c>
    </row>
    <row r="405" spans="2:65" s="13" customFormat="1" ht="11.25">
      <c r="B405" s="158"/>
      <c r="D405" s="151" t="s">
        <v>159</v>
      </c>
      <c r="E405" s="159" t="s">
        <v>32</v>
      </c>
      <c r="F405" s="160" t="s">
        <v>162</v>
      </c>
      <c r="H405" s="161">
        <v>26.398</v>
      </c>
      <c r="I405" s="162"/>
      <c r="L405" s="158"/>
      <c r="M405" s="163"/>
      <c r="T405" s="164"/>
      <c r="AT405" s="159" t="s">
        <v>159</v>
      </c>
      <c r="AU405" s="159" t="s">
        <v>87</v>
      </c>
      <c r="AV405" s="13" t="s">
        <v>155</v>
      </c>
      <c r="AW405" s="13" t="s">
        <v>39</v>
      </c>
      <c r="AX405" s="13" t="s">
        <v>85</v>
      </c>
      <c r="AY405" s="159" t="s">
        <v>147</v>
      </c>
    </row>
    <row r="406" spans="2:65" s="12" customFormat="1" ht="11.25">
      <c r="B406" s="150"/>
      <c r="D406" s="151" t="s">
        <v>159</v>
      </c>
      <c r="F406" s="153" t="s">
        <v>386</v>
      </c>
      <c r="H406" s="154">
        <v>29.038</v>
      </c>
      <c r="I406" s="155"/>
      <c r="L406" s="150"/>
      <c r="M406" s="156"/>
      <c r="T406" s="157"/>
      <c r="AT406" s="152" t="s">
        <v>159</v>
      </c>
      <c r="AU406" s="152" t="s">
        <v>87</v>
      </c>
      <c r="AV406" s="12" t="s">
        <v>87</v>
      </c>
      <c r="AW406" s="12" t="s">
        <v>4</v>
      </c>
      <c r="AX406" s="12" t="s">
        <v>85</v>
      </c>
      <c r="AY406" s="152" t="s">
        <v>147</v>
      </c>
    </row>
    <row r="407" spans="2:65" s="1" customFormat="1" ht="37.9" customHeight="1">
      <c r="B407" s="34"/>
      <c r="C407" s="133" t="s">
        <v>325</v>
      </c>
      <c r="D407" s="133" t="s">
        <v>150</v>
      </c>
      <c r="E407" s="134" t="s">
        <v>387</v>
      </c>
      <c r="F407" s="135" t="s">
        <v>388</v>
      </c>
      <c r="G407" s="136" t="s">
        <v>165</v>
      </c>
      <c r="H407" s="137">
        <v>26.398</v>
      </c>
      <c r="I407" s="138"/>
      <c r="J407" s="139">
        <f>ROUND(I407*H407,2)</f>
        <v>0</v>
      </c>
      <c r="K407" s="135" t="s">
        <v>154</v>
      </c>
      <c r="L407" s="34"/>
      <c r="M407" s="140" t="s">
        <v>32</v>
      </c>
      <c r="N407" s="141" t="s">
        <v>49</v>
      </c>
      <c r="P407" s="142">
        <f>O407*H407</f>
        <v>0</v>
      </c>
      <c r="Q407" s="142">
        <v>0</v>
      </c>
      <c r="R407" s="142">
        <f>Q407*H407</f>
        <v>0</v>
      </c>
      <c r="S407" s="142">
        <v>0</v>
      </c>
      <c r="T407" s="143">
        <f>S407*H407</f>
        <v>0</v>
      </c>
      <c r="AR407" s="144" t="s">
        <v>284</v>
      </c>
      <c r="AT407" s="144" t="s">
        <v>150</v>
      </c>
      <c r="AU407" s="144" t="s">
        <v>87</v>
      </c>
      <c r="AY407" s="18" t="s">
        <v>147</v>
      </c>
      <c r="BE407" s="145">
        <f>IF(N407="základní",J407,0)</f>
        <v>0</v>
      </c>
      <c r="BF407" s="145">
        <f>IF(N407="snížená",J407,0)</f>
        <v>0</v>
      </c>
      <c r="BG407" s="145">
        <f>IF(N407="zákl. přenesená",J407,0)</f>
        <v>0</v>
      </c>
      <c r="BH407" s="145">
        <f>IF(N407="sníž. přenesená",J407,0)</f>
        <v>0</v>
      </c>
      <c r="BI407" s="145">
        <f>IF(N407="nulová",J407,0)</f>
        <v>0</v>
      </c>
      <c r="BJ407" s="18" t="s">
        <v>85</v>
      </c>
      <c r="BK407" s="145">
        <f>ROUND(I407*H407,2)</f>
        <v>0</v>
      </c>
      <c r="BL407" s="18" t="s">
        <v>284</v>
      </c>
      <c r="BM407" s="144" t="s">
        <v>389</v>
      </c>
    </row>
    <row r="408" spans="2:65" s="1" customFormat="1" ht="11.25">
      <c r="B408" s="34"/>
      <c r="D408" s="146" t="s">
        <v>157</v>
      </c>
      <c r="F408" s="147" t="s">
        <v>390</v>
      </c>
      <c r="I408" s="148"/>
      <c r="L408" s="34"/>
      <c r="M408" s="149"/>
      <c r="T408" s="55"/>
      <c r="AT408" s="18" t="s">
        <v>157</v>
      </c>
      <c r="AU408" s="18" t="s">
        <v>87</v>
      </c>
    </row>
    <row r="409" spans="2:65" s="14" customFormat="1" ht="11.25">
      <c r="B409" s="166"/>
      <c r="D409" s="151" t="s">
        <v>159</v>
      </c>
      <c r="E409" s="167" t="s">
        <v>32</v>
      </c>
      <c r="F409" s="168" t="s">
        <v>170</v>
      </c>
      <c r="H409" s="167" t="s">
        <v>32</v>
      </c>
      <c r="I409" s="169"/>
      <c r="L409" s="166"/>
      <c r="M409" s="170"/>
      <c r="T409" s="171"/>
      <c r="AT409" s="167" t="s">
        <v>159</v>
      </c>
      <c r="AU409" s="167" t="s">
        <v>87</v>
      </c>
      <c r="AV409" s="14" t="s">
        <v>85</v>
      </c>
      <c r="AW409" s="14" t="s">
        <v>39</v>
      </c>
      <c r="AX409" s="14" t="s">
        <v>78</v>
      </c>
      <c r="AY409" s="167" t="s">
        <v>147</v>
      </c>
    </row>
    <row r="410" spans="2:65" s="12" customFormat="1" ht="11.25">
      <c r="B410" s="150"/>
      <c r="D410" s="151" t="s">
        <v>159</v>
      </c>
      <c r="E410" s="152" t="s">
        <v>32</v>
      </c>
      <c r="F410" s="153" t="s">
        <v>364</v>
      </c>
      <c r="H410" s="154">
        <v>6.5780000000000003</v>
      </c>
      <c r="I410" s="155"/>
      <c r="L410" s="150"/>
      <c r="M410" s="156"/>
      <c r="T410" s="157"/>
      <c r="AT410" s="152" t="s">
        <v>159</v>
      </c>
      <c r="AU410" s="152" t="s">
        <v>87</v>
      </c>
      <c r="AV410" s="12" t="s">
        <v>87</v>
      </c>
      <c r="AW410" s="12" t="s">
        <v>39</v>
      </c>
      <c r="AX410" s="12" t="s">
        <v>78</v>
      </c>
      <c r="AY410" s="152" t="s">
        <v>147</v>
      </c>
    </row>
    <row r="411" spans="2:65" s="12" customFormat="1" ht="11.25">
      <c r="B411" s="150"/>
      <c r="D411" s="151" t="s">
        <v>159</v>
      </c>
      <c r="E411" s="152" t="s">
        <v>32</v>
      </c>
      <c r="F411" s="153" t="s">
        <v>365</v>
      </c>
      <c r="H411" s="154">
        <v>6.5780000000000003</v>
      </c>
      <c r="I411" s="155"/>
      <c r="L411" s="150"/>
      <c r="M411" s="156"/>
      <c r="T411" s="157"/>
      <c r="AT411" s="152" t="s">
        <v>159</v>
      </c>
      <c r="AU411" s="152" t="s">
        <v>87</v>
      </c>
      <c r="AV411" s="12" t="s">
        <v>87</v>
      </c>
      <c r="AW411" s="12" t="s">
        <v>39</v>
      </c>
      <c r="AX411" s="12" t="s">
        <v>78</v>
      </c>
      <c r="AY411" s="152" t="s">
        <v>147</v>
      </c>
    </row>
    <row r="412" spans="2:65" s="12" customFormat="1" ht="11.25">
      <c r="B412" s="150"/>
      <c r="D412" s="151" t="s">
        <v>159</v>
      </c>
      <c r="E412" s="152" t="s">
        <v>32</v>
      </c>
      <c r="F412" s="153" t="s">
        <v>366</v>
      </c>
      <c r="H412" s="154">
        <v>4.242</v>
      </c>
      <c r="I412" s="155"/>
      <c r="L412" s="150"/>
      <c r="M412" s="156"/>
      <c r="T412" s="157"/>
      <c r="AT412" s="152" t="s">
        <v>159</v>
      </c>
      <c r="AU412" s="152" t="s">
        <v>87</v>
      </c>
      <c r="AV412" s="12" t="s">
        <v>87</v>
      </c>
      <c r="AW412" s="12" t="s">
        <v>39</v>
      </c>
      <c r="AX412" s="12" t="s">
        <v>78</v>
      </c>
      <c r="AY412" s="152" t="s">
        <v>147</v>
      </c>
    </row>
    <row r="413" spans="2:65" s="15" customFormat="1" ht="11.25">
      <c r="B413" s="172"/>
      <c r="D413" s="151" t="s">
        <v>159</v>
      </c>
      <c r="E413" s="173" t="s">
        <v>32</v>
      </c>
      <c r="F413" s="174" t="s">
        <v>189</v>
      </c>
      <c r="H413" s="175">
        <v>17.398</v>
      </c>
      <c r="I413" s="176"/>
      <c r="L413" s="172"/>
      <c r="M413" s="177"/>
      <c r="T413" s="178"/>
      <c r="AT413" s="173" t="s">
        <v>159</v>
      </c>
      <c r="AU413" s="173" t="s">
        <v>87</v>
      </c>
      <c r="AV413" s="15" t="s">
        <v>190</v>
      </c>
      <c r="AW413" s="15" t="s">
        <v>39</v>
      </c>
      <c r="AX413" s="15" t="s">
        <v>78</v>
      </c>
      <c r="AY413" s="173" t="s">
        <v>147</v>
      </c>
    </row>
    <row r="414" spans="2:65" s="14" customFormat="1" ht="11.25">
      <c r="B414" s="166"/>
      <c r="D414" s="151" t="s">
        <v>159</v>
      </c>
      <c r="E414" s="167" t="s">
        <v>32</v>
      </c>
      <c r="F414" s="168" t="s">
        <v>191</v>
      </c>
      <c r="H414" s="167" t="s">
        <v>32</v>
      </c>
      <c r="I414" s="169"/>
      <c r="L414" s="166"/>
      <c r="M414" s="170"/>
      <c r="T414" s="171"/>
      <c r="AT414" s="167" t="s">
        <v>159</v>
      </c>
      <c r="AU414" s="167" t="s">
        <v>87</v>
      </c>
      <c r="AV414" s="14" t="s">
        <v>85</v>
      </c>
      <c r="AW414" s="14" t="s">
        <v>39</v>
      </c>
      <c r="AX414" s="14" t="s">
        <v>78</v>
      </c>
      <c r="AY414" s="167" t="s">
        <v>147</v>
      </c>
    </row>
    <row r="415" spans="2:65" s="12" customFormat="1" ht="11.25">
      <c r="B415" s="150"/>
      <c r="D415" s="151" t="s">
        <v>159</v>
      </c>
      <c r="E415" s="152" t="s">
        <v>32</v>
      </c>
      <c r="F415" s="153" t="s">
        <v>367</v>
      </c>
      <c r="H415" s="154">
        <v>2.25</v>
      </c>
      <c r="I415" s="155"/>
      <c r="L415" s="150"/>
      <c r="M415" s="156"/>
      <c r="T415" s="157"/>
      <c r="AT415" s="152" t="s">
        <v>159</v>
      </c>
      <c r="AU415" s="152" t="s">
        <v>87</v>
      </c>
      <c r="AV415" s="12" t="s">
        <v>87</v>
      </c>
      <c r="AW415" s="12" t="s">
        <v>39</v>
      </c>
      <c r="AX415" s="12" t="s">
        <v>78</v>
      </c>
      <c r="AY415" s="152" t="s">
        <v>147</v>
      </c>
    </row>
    <row r="416" spans="2:65" s="12" customFormat="1" ht="11.25">
      <c r="B416" s="150"/>
      <c r="D416" s="151" t="s">
        <v>159</v>
      </c>
      <c r="E416" s="152" t="s">
        <v>32</v>
      </c>
      <c r="F416" s="153" t="s">
        <v>368</v>
      </c>
      <c r="H416" s="154">
        <v>2.25</v>
      </c>
      <c r="I416" s="155"/>
      <c r="L416" s="150"/>
      <c r="M416" s="156"/>
      <c r="T416" s="157"/>
      <c r="AT416" s="152" t="s">
        <v>159</v>
      </c>
      <c r="AU416" s="152" t="s">
        <v>87</v>
      </c>
      <c r="AV416" s="12" t="s">
        <v>87</v>
      </c>
      <c r="AW416" s="12" t="s">
        <v>39</v>
      </c>
      <c r="AX416" s="12" t="s">
        <v>78</v>
      </c>
      <c r="AY416" s="152" t="s">
        <v>147</v>
      </c>
    </row>
    <row r="417" spans="2:65" s="12" customFormat="1" ht="11.25">
      <c r="B417" s="150"/>
      <c r="D417" s="151" t="s">
        <v>159</v>
      </c>
      <c r="E417" s="152" t="s">
        <v>32</v>
      </c>
      <c r="F417" s="153" t="s">
        <v>369</v>
      </c>
      <c r="H417" s="154">
        <v>2.25</v>
      </c>
      <c r="I417" s="155"/>
      <c r="L417" s="150"/>
      <c r="M417" s="156"/>
      <c r="T417" s="157"/>
      <c r="AT417" s="152" t="s">
        <v>159</v>
      </c>
      <c r="AU417" s="152" t="s">
        <v>87</v>
      </c>
      <c r="AV417" s="12" t="s">
        <v>87</v>
      </c>
      <c r="AW417" s="12" t="s">
        <v>39</v>
      </c>
      <c r="AX417" s="12" t="s">
        <v>78</v>
      </c>
      <c r="AY417" s="152" t="s">
        <v>147</v>
      </c>
    </row>
    <row r="418" spans="2:65" s="12" customFormat="1" ht="11.25">
      <c r="B418" s="150"/>
      <c r="D418" s="151" t="s">
        <v>159</v>
      </c>
      <c r="E418" s="152" t="s">
        <v>32</v>
      </c>
      <c r="F418" s="153" t="s">
        <v>370</v>
      </c>
      <c r="H418" s="154">
        <v>2.25</v>
      </c>
      <c r="I418" s="155"/>
      <c r="L418" s="150"/>
      <c r="M418" s="156"/>
      <c r="T418" s="157"/>
      <c r="AT418" s="152" t="s">
        <v>159</v>
      </c>
      <c r="AU418" s="152" t="s">
        <v>87</v>
      </c>
      <c r="AV418" s="12" t="s">
        <v>87</v>
      </c>
      <c r="AW418" s="12" t="s">
        <v>39</v>
      </c>
      <c r="AX418" s="12" t="s">
        <v>78</v>
      </c>
      <c r="AY418" s="152" t="s">
        <v>147</v>
      </c>
    </row>
    <row r="419" spans="2:65" s="15" customFormat="1" ht="11.25">
      <c r="B419" s="172"/>
      <c r="D419" s="151" t="s">
        <v>159</v>
      </c>
      <c r="E419" s="173" t="s">
        <v>32</v>
      </c>
      <c r="F419" s="174" t="s">
        <v>189</v>
      </c>
      <c r="H419" s="175">
        <v>9</v>
      </c>
      <c r="I419" s="176"/>
      <c r="L419" s="172"/>
      <c r="M419" s="177"/>
      <c r="T419" s="178"/>
      <c r="AT419" s="173" t="s">
        <v>159</v>
      </c>
      <c r="AU419" s="173" t="s">
        <v>87</v>
      </c>
      <c r="AV419" s="15" t="s">
        <v>190</v>
      </c>
      <c r="AW419" s="15" t="s">
        <v>39</v>
      </c>
      <c r="AX419" s="15" t="s">
        <v>78</v>
      </c>
      <c r="AY419" s="173" t="s">
        <v>147</v>
      </c>
    </row>
    <row r="420" spans="2:65" s="13" customFormat="1" ht="11.25">
      <c r="B420" s="158"/>
      <c r="D420" s="151" t="s">
        <v>159</v>
      </c>
      <c r="E420" s="159" t="s">
        <v>32</v>
      </c>
      <c r="F420" s="160" t="s">
        <v>162</v>
      </c>
      <c r="H420" s="161">
        <v>26.398</v>
      </c>
      <c r="I420" s="162"/>
      <c r="L420" s="158"/>
      <c r="M420" s="163"/>
      <c r="T420" s="164"/>
      <c r="AT420" s="159" t="s">
        <v>159</v>
      </c>
      <c r="AU420" s="159" t="s">
        <v>87</v>
      </c>
      <c r="AV420" s="13" t="s">
        <v>155</v>
      </c>
      <c r="AW420" s="13" t="s">
        <v>39</v>
      </c>
      <c r="AX420" s="13" t="s">
        <v>85</v>
      </c>
      <c r="AY420" s="159" t="s">
        <v>147</v>
      </c>
    </row>
    <row r="421" spans="2:65" s="1" customFormat="1" ht="21.75" customHeight="1">
      <c r="B421" s="34"/>
      <c r="C421" s="133" t="s">
        <v>391</v>
      </c>
      <c r="D421" s="133" t="s">
        <v>150</v>
      </c>
      <c r="E421" s="134" t="s">
        <v>392</v>
      </c>
      <c r="F421" s="135" t="s">
        <v>393</v>
      </c>
      <c r="G421" s="136" t="s">
        <v>165</v>
      </c>
      <c r="H421" s="137">
        <v>26.398</v>
      </c>
      <c r="I421" s="138"/>
      <c r="J421" s="139">
        <f>ROUND(I421*H421,2)</f>
        <v>0</v>
      </c>
      <c r="K421" s="135" t="s">
        <v>154</v>
      </c>
      <c r="L421" s="34"/>
      <c r="M421" s="140" t="s">
        <v>32</v>
      </c>
      <c r="N421" s="141" t="s">
        <v>49</v>
      </c>
      <c r="P421" s="142">
        <f>O421*H421</f>
        <v>0</v>
      </c>
      <c r="Q421" s="142">
        <v>0</v>
      </c>
      <c r="R421" s="142">
        <f>Q421*H421</f>
        <v>0</v>
      </c>
      <c r="S421" s="142">
        <v>2.7199999999999998E-2</v>
      </c>
      <c r="T421" s="143">
        <f>S421*H421</f>
        <v>0.71802559999999993</v>
      </c>
      <c r="AR421" s="144" t="s">
        <v>284</v>
      </c>
      <c r="AT421" s="144" t="s">
        <v>150</v>
      </c>
      <c r="AU421" s="144" t="s">
        <v>87</v>
      </c>
      <c r="AY421" s="18" t="s">
        <v>147</v>
      </c>
      <c r="BE421" s="145">
        <f>IF(N421="základní",J421,0)</f>
        <v>0</v>
      </c>
      <c r="BF421" s="145">
        <f>IF(N421="snížená",J421,0)</f>
        <v>0</v>
      </c>
      <c r="BG421" s="145">
        <f>IF(N421="zákl. přenesená",J421,0)</f>
        <v>0</v>
      </c>
      <c r="BH421" s="145">
        <f>IF(N421="sníž. přenesená",J421,0)</f>
        <v>0</v>
      </c>
      <c r="BI421" s="145">
        <f>IF(N421="nulová",J421,0)</f>
        <v>0</v>
      </c>
      <c r="BJ421" s="18" t="s">
        <v>85</v>
      </c>
      <c r="BK421" s="145">
        <f>ROUND(I421*H421,2)</f>
        <v>0</v>
      </c>
      <c r="BL421" s="18" t="s">
        <v>284</v>
      </c>
      <c r="BM421" s="144" t="s">
        <v>394</v>
      </c>
    </row>
    <row r="422" spans="2:65" s="1" customFormat="1" ht="11.25">
      <c r="B422" s="34"/>
      <c r="D422" s="146" t="s">
        <v>157</v>
      </c>
      <c r="F422" s="147" t="s">
        <v>395</v>
      </c>
      <c r="I422" s="148"/>
      <c r="L422" s="34"/>
      <c r="M422" s="149"/>
      <c r="T422" s="55"/>
      <c r="AT422" s="18" t="s">
        <v>157</v>
      </c>
      <c r="AU422" s="18" t="s">
        <v>87</v>
      </c>
    </row>
    <row r="423" spans="2:65" s="14" customFormat="1" ht="11.25">
      <c r="B423" s="166"/>
      <c r="D423" s="151" t="s">
        <v>159</v>
      </c>
      <c r="E423" s="167" t="s">
        <v>32</v>
      </c>
      <c r="F423" s="168" t="s">
        <v>170</v>
      </c>
      <c r="H423" s="167" t="s">
        <v>32</v>
      </c>
      <c r="I423" s="169"/>
      <c r="L423" s="166"/>
      <c r="M423" s="170"/>
      <c r="T423" s="171"/>
      <c r="AT423" s="167" t="s">
        <v>159</v>
      </c>
      <c r="AU423" s="167" t="s">
        <v>87</v>
      </c>
      <c r="AV423" s="14" t="s">
        <v>85</v>
      </c>
      <c r="AW423" s="14" t="s">
        <v>39</v>
      </c>
      <c r="AX423" s="14" t="s">
        <v>78</v>
      </c>
      <c r="AY423" s="167" t="s">
        <v>147</v>
      </c>
    </row>
    <row r="424" spans="2:65" s="12" customFormat="1" ht="11.25">
      <c r="B424" s="150"/>
      <c r="D424" s="151" t="s">
        <v>159</v>
      </c>
      <c r="E424" s="152" t="s">
        <v>32</v>
      </c>
      <c r="F424" s="153" t="s">
        <v>364</v>
      </c>
      <c r="H424" s="154">
        <v>6.5780000000000003</v>
      </c>
      <c r="I424" s="155"/>
      <c r="L424" s="150"/>
      <c r="M424" s="156"/>
      <c r="T424" s="157"/>
      <c r="AT424" s="152" t="s">
        <v>159</v>
      </c>
      <c r="AU424" s="152" t="s">
        <v>87</v>
      </c>
      <c r="AV424" s="12" t="s">
        <v>87</v>
      </c>
      <c r="AW424" s="12" t="s">
        <v>39</v>
      </c>
      <c r="AX424" s="12" t="s">
        <v>78</v>
      </c>
      <c r="AY424" s="152" t="s">
        <v>147</v>
      </c>
    </row>
    <row r="425" spans="2:65" s="12" customFormat="1" ht="11.25">
      <c r="B425" s="150"/>
      <c r="D425" s="151" t="s">
        <v>159</v>
      </c>
      <c r="E425" s="152" t="s">
        <v>32</v>
      </c>
      <c r="F425" s="153" t="s">
        <v>365</v>
      </c>
      <c r="H425" s="154">
        <v>6.5780000000000003</v>
      </c>
      <c r="I425" s="155"/>
      <c r="L425" s="150"/>
      <c r="M425" s="156"/>
      <c r="T425" s="157"/>
      <c r="AT425" s="152" t="s">
        <v>159</v>
      </c>
      <c r="AU425" s="152" t="s">
        <v>87</v>
      </c>
      <c r="AV425" s="12" t="s">
        <v>87</v>
      </c>
      <c r="AW425" s="12" t="s">
        <v>39</v>
      </c>
      <c r="AX425" s="12" t="s">
        <v>78</v>
      </c>
      <c r="AY425" s="152" t="s">
        <v>147</v>
      </c>
    </row>
    <row r="426" spans="2:65" s="12" customFormat="1" ht="11.25">
      <c r="B426" s="150"/>
      <c r="D426" s="151" t="s">
        <v>159</v>
      </c>
      <c r="E426" s="152" t="s">
        <v>32</v>
      </c>
      <c r="F426" s="153" t="s">
        <v>366</v>
      </c>
      <c r="H426" s="154">
        <v>4.242</v>
      </c>
      <c r="I426" s="155"/>
      <c r="L426" s="150"/>
      <c r="M426" s="156"/>
      <c r="T426" s="157"/>
      <c r="AT426" s="152" t="s">
        <v>159</v>
      </c>
      <c r="AU426" s="152" t="s">
        <v>87</v>
      </c>
      <c r="AV426" s="12" t="s">
        <v>87</v>
      </c>
      <c r="AW426" s="12" t="s">
        <v>39</v>
      </c>
      <c r="AX426" s="12" t="s">
        <v>78</v>
      </c>
      <c r="AY426" s="152" t="s">
        <v>147</v>
      </c>
    </row>
    <row r="427" spans="2:65" s="15" customFormat="1" ht="11.25">
      <c r="B427" s="172"/>
      <c r="D427" s="151" t="s">
        <v>159</v>
      </c>
      <c r="E427" s="173" t="s">
        <v>32</v>
      </c>
      <c r="F427" s="174" t="s">
        <v>189</v>
      </c>
      <c r="H427" s="175">
        <v>17.398</v>
      </c>
      <c r="I427" s="176"/>
      <c r="L427" s="172"/>
      <c r="M427" s="177"/>
      <c r="T427" s="178"/>
      <c r="AT427" s="173" t="s">
        <v>159</v>
      </c>
      <c r="AU427" s="173" t="s">
        <v>87</v>
      </c>
      <c r="AV427" s="15" t="s">
        <v>190</v>
      </c>
      <c r="AW427" s="15" t="s">
        <v>39</v>
      </c>
      <c r="AX427" s="15" t="s">
        <v>78</v>
      </c>
      <c r="AY427" s="173" t="s">
        <v>147</v>
      </c>
    </row>
    <row r="428" spans="2:65" s="14" customFormat="1" ht="11.25">
      <c r="B428" s="166"/>
      <c r="D428" s="151" t="s">
        <v>159</v>
      </c>
      <c r="E428" s="167" t="s">
        <v>32</v>
      </c>
      <c r="F428" s="168" t="s">
        <v>191</v>
      </c>
      <c r="H428" s="167" t="s">
        <v>32</v>
      </c>
      <c r="I428" s="169"/>
      <c r="L428" s="166"/>
      <c r="M428" s="170"/>
      <c r="T428" s="171"/>
      <c r="AT428" s="167" t="s">
        <v>159</v>
      </c>
      <c r="AU428" s="167" t="s">
        <v>87</v>
      </c>
      <c r="AV428" s="14" t="s">
        <v>85</v>
      </c>
      <c r="AW428" s="14" t="s">
        <v>39</v>
      </c>
      <c r="AX428" s="14" t="s">
        <v>78</v>
      </c>
      <c r="AY428" s="167" t="s">
        <v>147</v>
      </c>
    </row>
    <row r="429" spans="2:65" s="12" customFormat="1" ht="11.25">
      <c r="B429" s="150"/>
      <c r="D429" s="151" t="s">
        <v>159</v>
      </c>
      <c r="E429" s="152" t="s">
        <v>32</v>
      </c>
      <c r="F429" s="153" t="s">
        <v>367</v>
      </c>
      <c r="H429" s="154">
        <v>2.25</v>
      </c>
      <c r="I429" s="155"/>
      <c r="L429" s="150"/>
      <c r="M429" s="156"/>
      <c r="T429" s="157"/>
      <c r="AT429" s="152" t="s">
        <v>159</v>
      </c>
      <c r="AU429" s="152" t="s">
        <v>87</v>
      </c>
      <c r="AV429" s="12" t="s">
        <v>87</v>
      </c>
      <c r="AW429" s="12" t="s">
        <v>39</v>
      </c>
      <c r="AX429" s="12" t="s">
        <v>78</v>
      </c>
      <c r="AY429" s="152" t="s">
        <v>147</v>
      </c>
    </row>
    <row r="430" spans="2:65" s="12" customFormat="1" ht="11.25">
      <c r="B430" s="150"/>
      <c r="D430" s="151" t="s">
        <v>159</v>
      </c>
      <c r="E430" s="152" t="s">
        <v>32</v>
      </c>
      <c r="F430" s="153" t="s">
        <v>368</v>
      </c>
      <c r="H430" s="154">
        <v>2.25</v>
      </c>
      <c r="I430" s="155"/>
      <c r="L430" s="150"/>
      <c r="M430" s="156"/>
      <c r="T430" s="157"/>
      <c r="AT430" s="152" t="s">
        <v>159</v>
      </c>
      <c r="AU430" s="152" t="s">
        <v>87</v>
      </c>
      <c r="AV430" s="12" t="s">
        <v>87</v>
      </c>
      <c r="AW430" s="12" t="s">
        <v>39</v>
      </c>
      <c r="AX430" s="12" t="s">
        <v>78</v>
      </c>
      <c r="AY430" s="152" t="s">
        <v>147</v>
      </c>
    </row>
    <row r="431" spans="2:65" s="12" customFormat="1" ht="11.25">
      <c r="B431" s="150"/>
      <c r="D431" s="151" t="s">
        <v>159</v>
      </c>
      <c r="E431" s="152" t="s">
        <v>32</v>
      </c>
      <c r="F431" s="153" t="s">
        <v>369</v>
      </c>
      <c r="H431" s="154">
        <v>2.25</v>
      </c>
      <c r="I431" s="155"/>
      <c r="L431" s="150"/>
      <c r="M431" s="156"/>
      <c r="T431" s="157"/>
      <c r="AT431" s="152" t="s">
        <v>159</v>
      </c>
      <c r="AU431" s="152" t="s">
        <v>87</v>
      </c>
      <c r="AV431" s="12" t="s">
        <v>87</v>
      </c>
      <c r="AW431" s="12" t="s">
        <v>39</v>
      </c>
      <c r="AX431" s="12" t="s">
        <v>78</v>
      </c>
      <c r="AY431" s="152" t="s">
        <v>147</v>
      </c>
    </row>
    <row r="432" spans="2:65" s="12" customFormat="1" ht="11.25">
      <c r="B432" s="150"/>
      <c r="D432" s="151" t="s">
        <v>159</v>
      </c>
      <c r="E432" s="152" t="s">
        <v>32</v>
      </c>
      <c r="F432" s="153" t="s">
        <v>370</v>
      </c>
      <c r="H432" s="154">
        <v>2.25</v>
      </c>
      <c r="I432" s="155"/>
      <c r="L432" s="150"/>
      <c r="M432" s="156"/>
      <c r="T432" s="157"/>
      <c r="AT432" s="152" t="s">
        <v>159</v>
      </c>
      <c r="AU432" s="152" t="s">
        <v>87</v>
      </c>
      <c r="AV432" s="12" t="s">
        <v>87</v>
      </c>
      <c r="AW432" s="12" t="s">
        <v>39</v>
      </c>
      <c r="AX432" s="12" t="s">
        <v>78</v>
      </c>
      <c r="AY432" s="152" t="s">
        <v>147</v>
      </c>
    </row>
    <row r="433" spans="2:65" s="15" customFormat="1" ht="11.25">
      <c r="B433" s="172"/>
      <c r="D433" s="151" t="s">
        <v>159</v>
      </c>
      <c r="E433" s="173" t="s">
        <v>32</v>
      </c>
      <c r="F433" s="174" t="s">
        <v>189</v>
      </c>
      <c r="H433" s="175">
        <v>9</v>
      </c>
      <c r="I433" s="176"/>
      <c r="L433" s="172"/>
      <c r="M433" s="177"/>
      <c r="T433" s="178"/>
      <c r="AT433" s="173" t="s">
        <v>159</v>
      </c>
      <c r="AU433" s="173" t="s">
        <v>87</v>
      </c>
      <c r="AV433" s="15" t="s">
        <v>190</v>
      </c>
      <c r="AW433" s="15" t="s">
        <v>39</v>
      </c>
      <c r="AX433" s="15" t="s">
        <v>78</v>
      </c>
      <c r="AY433" s="173" t="s">
        <v>147</v>
      </c>
    </row>
    <row r="434" spans="2:65" s="13" customFormat="1" ht="11.25">
      <c r="B434" s="158"/>
      <c r="D434" s="151" t="s">
        <v>159</v>
      </c>
      <c r="E434" s="159" t="s">
        <v>32</v>
      </c>
      <c r="F434" s="160" t="s">
        <v>162</v>
      </c>
      <c r="H434" s="161">
        <v>26.398</v>
      </c>
      <c r="I434" s="162"/>
      <c r="L434" s="158"/>
      <c r="M434" s="163"/>
      <c r="T434" s="164"/>
      <c r="AT434" s="159" t="s">
        <v>159</v>
      </c>
      <c r="AU434" s="159" t="s">
        <v>87</v>
      </c>
      <c r="AV434" s="13" t="s">
        <v>155</v>
      </c>
      <c r="AW434" s="13" t="s">
        <v>39</v>
      </c>
      <c r="AX434" s="13" t="s">
        <v>85</v>
      </c>
      <c r="AY434" s="159" t="s">
        <v>147</v>
      </c>
    </row>
    <row r="435" spans="2:65" s="1" customFormat="1" ht="33" customHeight="1">
      <c r="B435" s="34"/>
      <c r="C435" s="133" t="s">
        <v>396</v>
      </c>
      <c r="D435" s="133" t="s">
        <v>150</v>
      </c>
      <c r="E435" s="134" t="s">
        <v>397</v>
      </c>
      <c r="F435" s="135" t="s">
        <v>398</v>
      </c>
      <c r="G435" s="136" t="s">
        <v>242</v>
      </c>
      <c r="H435" s="137">
        <v>12</v>
      </c>
      <c r="I435" s="138"/>
      <c r="J435" s="139">
        <f>ROUND(I435*H435,2)</f>
        <v>0</v>
      </c>
      <c r="K435" s="135" t="s">
        <v>154</v>
      </c>
      <c r="L435" s="34"/>
      <c r="M435" s="140" t="s">
        <v>32</v>
      </c>
      <c r="N435" s="141" t="s">
        <v>49</v>
      </c>
      <c r="P435" s="142">
        <f>O435*H435</f>
        <v>0</v>
      </c>
      <c r="Q435" s="142">
        <v>1.8000000000000001E-4</v>
      </c>
      <c r="R435" s="142">
        <f>Q435*H435</f>
        <v>2.16E-3</v>
      </c>
      <c r="S435" s="142">
        <v>0</v>
      </c>
      <c r="T435" s="143">
        <f>S435*H435</f>
        <v>0</v>
      </c>
      <c r="AR435" s="144" t="s">
        <v>284</v>
      </c>
      <c r="AT435" s="144" t="s">
        <v>150</v>
      </c>
      <c r="AU435" s="144" t="s">
        <v>87</v>
      </c>
      <c r="AY435" s="18" t="s">
        <v>147</v>
      </c>
      <c r="BE435" s="145">
        <f>IF(N435="základní",J435,0)</f>
        <v>0</v>
      </c>
      <c r="BF435" s="145">
        <f>IF(N435="snížená",J435,0)</f>
        <v>0</v>
      </c>
      <c r="BG435" s="145">
        <f>IF(N435="zákl. přenesená",J435,0)</f>
        <v>0</v>
      </c>
      <c r="BH435" s="145">
        <f>IF(N435="sníž. přenesená",J435,0)</f>
        <v>0</v>
      </c>
      <c r="BI435" s="145">
        <f>IF(N435="nulová",J435,0)</f>
        <v>0</v>
      </c>
      <c r="BJ435" s="18" t="s">
        <v>85</v>
      </c>
      <c r="BK435" s="145">
        <f>ROUND(I435*H435,2)</f>
        <v>0</v>
      </c>
      <c r="BL435" s="18" t="s">
        <v>284</v>
      </c>
      <c r="BM435" s="144" t="s">
        <v>399</v>
      </c>
    </row>
    <row r="436" spans="2:65" s="1" customFormat="1" ht="11.25">
      <c r="B436" s="34"/>
      <c r="D436" s="146" t="s">
        <v>157</v>
      </c>
      <c r="F436" s="147" t="s">
        <v>400</v>
      </c>
      <c r="I436" s="148"/>
      <c r="L436" s="34"/>
      <c r="M436" s="149"/>
      <c r="T436" s="55"/>
      <c r="AT436" s="18" t="s">
        <v>157</v>
      </c>
      <c r="AU436" s="18" t="s">
        <v>87</v>
      </c>
    </row>
    <row r="437" spans="2:65" s="14" customFormat="1" ht="11.25">
      <c r="B437" s="166"/>
      <c r="D437" s="151" t="s">
        <v>159</v>
      </c>
      <c r="E437" s="167" t="s">
        <v>32</v>
      </c>
      <c r="F437" s="168" t="s">
        <v>191</v>
      </c>
      <c r="H437" s="167" t="s">
        <v>32</v>
      </c>
      <c r="I437" s="169"/>
      <c r="L437" s="166"/>
      <c r="M437" s="170"/>
      <c r="T437" s="171"/>
      <c r="AT437" s="167" t="s">
        <v>159</v>
      </c>
      <c r="AU437" s="167" t="s">
        <v>87</v>
      </c>
      <c r="AV437" s="14" t="s">
        <v>85</v>
      </c>
      <c r="AW437" s="14" t="s">
        <v>39</v>
      </c>
      <c r="AX437" s="14" t="s">
        <v>78</v>
      </c>
      <c r="AY437" s="167" t="s">
        <v>147</v>
      </c>
    </row>
    <row r="438" spans="2:65" s="12" customFormat="1" ht="11.25">
      <c r="B438" s="150"/>
      <c r="D438" s="151" t="s">
        <v>159</v>
      </c>
      <c r="E438" s="152" t="s">
        <v>32</v>
      </c>
      <c r="F438" s="153" t="s">
        <v>401</v>
      </c>
      <c r="H438" s="154">
        <v>3</v>
      </c>
      <c r="I438" s="155"/>
      <c r="L438" s="150"/>
      <c r="M438" s="156"/>
      <c r="T438" s="157"/>
      <c r="AT438" s="152" t="s">
        <v>159</v>
      </c>
      <c r="AU438" s="152" t="s">
        <v>87</v>
      </c>
      <c r="AV438" s="12" t="s">
        <v>87</v>
      </c>
      <c r="AW438" s="12" t="s">
        <v>39</v>
      </c>
      <c r="AX438" s="12" t="s">
        <v>78</v>
      </c>
      <c r="AY438" s="152" t="s">
        <v>147</v>
      </c>
    </row>
    <row r="439" spans="2:65" s="12" customFormat="1" ht="11.25">
      <c r="B439" s="150"/>
      <c r="D439" s="151" t="s">
        <v>159</v>
      </c>
      <c r="E439" s="152" t="s">
        <v>32</v>
      </c>
      <c r="F439" s="153" t="s">
        <v>402</v>
      </c>
      <c r="H439" s="154">
        <v>3</v>
      </c>
      <c r="I439" s="155"/>
      <c r="L439" s="150"/>
      <c r="M439" s="156"/>
      <c r="T439" s="157"/>
      <c r="AT439" s="152" t="s">
        <v>159</v>
      </c>
      <c r="AU439" s="152" t="s">
        <v>87</v>
      </c>
      <c r="AV439" s="12" t="s">
        <v>87</v>
      </c>
      <c r="AW439" s="12" t="s">
        <v>39</v>
      </c>
      <c r="AX439" s="12" t="s">
        <v>78</v>
      </c>
      <c r="AY439" s="152" t="s">
        <v>147</v>
      </c>
    </row>
    <row r="440" spans="2:65" s="12" customFormat="1" ht="11.25">
      <c r="B440" s="150"/>
      <c r="D440" s="151" t="s">
        <v>159</v>
      </c>
      <c r="E440" s="152" t="s">
        <v>32</v>
      </c>
      <c r="F440" s="153" t="s">
        <v>403</v>
      </c>
      <c r="H440" s="154">
        <v>3</v>
      </c>
      <c r="I440" s="155"/>
      <c r="L440" s="150"/>
      <c r="M440" s="156"/>
      <c r="T440" s="157"/>
      <c r="AT440" s="152" t="s">
        <v>159</v>
      </c>
      <c r="AU440" s="152" t="s">
        <v>87</v>
      </c>
      <c r="AV440" s="12" t="s">
        <v>87</v>
      </c>
      <c r="AW440" s="12" t="s">
        <v>39</v>
      </c>
      <c r="AX440" s="12" t="s">
        <v>78</v>
      </c>
      <c r="AY440" s="152" t="s">
        <v>147</v>
      </c>
    </row>
    <row r="441" spans="2:65" s="12" customFormat="1" ht="11.25">
      <c r="B441" s="150"/>
      <c r="D441" s="151" t="s">
        <v>159</v>
      </c>
      <c r="E441" s="152" t="s">
        <v>32</v>
      </c>
      <c r="F441" s="153" t="s">
        <v>404</v>
      </c>
      <c r="H441" s="154">
        <v>3</v>
      </c>
      <c r="I441" s="155"/>
      <c r="L441" s="150"/>
      <c r="M441" s="156"/>
      <c r="T441" s="157"/>
      <c r="AT441" s="152" t="s">
        <v>159</v>
      </c>
      <c r="AU441" s="152" t="s">
        <v>87</v>
      </c>
      <c r="AV441" s="12" t="s">
        <v>87</v>
      </c>
      <c r="AW441" s="12" t="s">
        <v>39</v>
      </c>
      <c r="AX441" s="12" t="s">
        <v>78</v>
      </c>
      <c r="AY441" s="152" t="s">
        <v>147</v>
      </c>
    </row>
    <row r="442" spans="2:65" s="13" customFormat="1" ht="11.25">
      <c r="B442" s="158"/>
      <c r="D442" s="151" t="s">
        <v>159</v>
      </c>
      <c r="E442" s="159" t="s">
        <v>32</v>
      </c>
      <c r="F442" s="160" t="s">
        <v>162</v>
      </c>
      <c r="H442" s="161">
        <v>12</v>
      </c>
      <c r="I442" s="162"/>
      <c r="L442" s="158"/>
      <c r="M442" s="163"/>
      <c r="T442" s="164"/>
      <c r="AT442" s="159" t="s">
        <v>159</v>
      </c>
      <c r="AU442" s="159" t="s">
        <v>87</v>
      </c>
      <c r="AV442" s="13" t="s">
        <v>155</v>
      </c>
      <c r="AW442" s="13" t="s">
        <v>39</v>
      </c>
      <c r="AX442" s="13" t="s">
        <v>85</v>
      </c>
      <c r="AY442" s="159" t="s">
        <v>147</v>
      </c>
    </row>
    <row r="443" spans="2:65" s="1" customFormat="1" ht="16.5" customHeight="1">
      <c r="B443" s="34"/>
      <c r="C443" s="179" t="s">
        <v>405</v>
      </c>
      <c r="D443" s="179" t="s">
        <v>322</v>
      </c>
      <c r="E443" s="180" t="s">
        <v>406</v>
      </c>
      <c r="F443" s="181" t="s">
        <v>407</v>
      </c>
      <c r="G443" s="182" t="s">
        <v>242</v>
      </c>
      <c r="H443" s="183">
        <v>14.4</v>
      </c>
      <c r="I443" s="184"/>
      <c r="J443" s="185">
        <f>ROUND(I443*H443,2)</f>
        <v>0</v>
      </c>
      <c r="K443" s="181" t="s">
        <v>154</v>
      </c>
      <c r="L443" s="186"/>
      <c r="M443" s="187" t="s">
        <v>32</v>
      </c>
      <c r="N443" s="188" t="s">
        <v>49</v>
      </c>
      <c r="P443" s="142">
        <f>O443*H443</f>
        <v>0</v>
      </c>
      <c r="Q443" s="142">
        <v>1.2E-4</v>
      </c>
      <c r="R443" s="142">
        <f>Q443*H443</f>
        <v>1.7280000000000002E-3</v>
      </c>
      <c r="S443" s="142">
        <v>0</v>
      </c>
      <c r="T443" s="143">
        <f>S443*H443</f>
        <v>0</v>
      </c>
      <c r="AR443" s="144" t="s">
        <v>325</v>
      </c>
      <c r="AT443" s="144" t="s">
        <v>322</v>
      </c>
      <c r="AU443" s="144" t="s">
        <v>87</v>
      </c>
      <c r="AY443" s="18" t="s">
        <v>147</v>
      </c>
      <c r="BE443" s="145">
        <f>IF(N443="základní",J443,0)</f>
        <v>0</v>
      </c>
      <c r="BF443" s="145">
        <f>IF(N443="snížená",J443,0)</f>
        <v>0</v>
      </c>
      <c r="BG443" s="145">
        <f>IF(N443="zákl. přenesená",J443,0)</f>
        <v>0</v>
      </c>
      <c r="BH443" s="145">
        <f>IF(N443="sníž. přenesená",J443,0)</f>
        <v>0</v>
      </c>
      <c r="BI443" s="145">
        <f>IF(N443="nulová",J443,0)</f>
        <v>0</v>
      </c>
      <c r="BJ443" s="18" t="s">
        <v>85</v>
      </c>
      <c r="BK443" s="145">
        <f>ROUND(I443*H443,2)</f>
        <v>0</v>
      </c>
      <c r="BL443" s="18" t="s">
        <v>284</v>
      </c>
      <c r="BM443" s="144" t="s">
        <v>408</v>
      </c>
    </row>
    <row r="444" spans="2:65" s="1" customFormat="1" ht="19.5">
      <c r="B444" s="34"/>
      <c r="D444" s="151" t="s">
        <v>168</v>
      </c>
      <c r="F444" s="165" t="s">
        <v>345</v>
      </c>
      <c r="I444" s="148"/>
      <c r="L444" s="34"/>
      <c r="M444" s="149"/>
      <c r="T444" s="55"/>
      <c r="AT444" s="18" t="s">
        <v>168</v>
      </c>
      <c r="AU444" s="18" t="s">
        <v>87</v>
      </c>
    </row>
    <row r="445" spans="2:65" s="14" customFormat="1" ht="11.25">
      <c r="B445" s="166"/>
      <c r="D445" s="151" t="s">
        <v>159</v>
      </c>
      <c r="E445" s="167" t="s">
        <v>32</v>
      </c>
      <c r="F445" s="168" t="s">
        <v>191</v>
      </c>
      <c r="H445" s="167" t="s">
        <v>32</v>
      </c>
      <c r="I445" s="169"/>
      <c r="L445" s="166"/>
      <c r="M445" s="170"/>
      <c r="T445" s="171"/>
      <c r="AT445" s="167" t="s">
        <v>159</v>
      </c>
      <c r="AU445" s="167" t="s">
        <v>87</v>
      </c>
      <c r="AV445" s="14" t="s">
        <v>85</v>
      </c>
      <c r="AW445" s="14" t="s">
        <v>39</v>
      </c>
      <c r="AX445" s="14" t="s">
        <v>78</v>
      </c>
      <c r="AY445" s="167" t="s">
        <v>147</v>
      </c>
    </row>
    <row r="446" spans="2:65" s="12" customFormat="1" ht="11.25">
      <c r="B446" s="150"/>
      <c r="D446" s="151" t="s">
        <v>159</v>
      </c>
      <c r="E446" s="152" t="s">
        <v>32</v>
      </c>
      <c r="F446" s="153" t="s">
        <v>401</v>
      </c>
      <c r="H446" s="154">
        <v>3</v>
      </c>
      <c r="I446" s="155"/>
      <c r="L446" s="150"/>
      <c r="M446" s="156"/>
      <c r="T446" s="157"/>
      <c r="AT446" s="152" t="s">
        <v>159</v>
      </c>
      <c r="AU446" s="152" t="s">
        <v>87</v>
      </c>
      <c r="AV446" s="12" t="s">
        <v>87</v>
      </c>
      <c r="AW446" s="12" t="s">
        <v>39</v>
      </c>
      <c r="AX446" s="12" t="s">
        <v>78</v>
      </c>
      <c r="AY446" s="152" t="s">
        <v>147</v>
      </c>
    </row>
    <row r="447" spans="2:65" s="12" customFormat="1" ht="11.25">
      <c r="B447" s="150"/>
      <c r="D447" s="151" t="s">
        <v>159</v>
      </c>
      <c r="E447" s="152" t="s">
        <v>32</v>
      </c>
      <c r="F447" s="153" t="s">
        <v>402</v>
      </c>
      <c r="H447" s="154">
        <v>3</v>
      </c>
      <c r="I447" s="155"/>
      <c r="L447" s="150"/>
      <c r="M447" s="156"/>
      <c r="T447" s="157"/>
      <c r="AT447" s="152" t="s">
        <v>159</v>
      </c>
      <c r="AU447" s="152" t="s">
        <v>87</v>
      </c>
      <c r="AV447" s="12" t="s">
        <v>87</v>
      </c>
      <c r="AW447" s="12" t="s">
        <v>39</v>
      </c>
      <c r="AX447" s="12" t="s">
        <v>78</v>
      </c>
      <c r="AY447" s="152" t="s">
        <v>147</v>
      </c>
    </row>
    <row r="448" spans="2:65" s="12" customFormat="1" ht="11.25">
      <c r="B448" s="150"/>
      <c r="D448" s="151" t="s">
        <v>159</v>
      </c>
      <c r="E448" s="152" t="s">
        <v>32</v>
      </c>
      <c r="F448" s="153" t="s">
        <v>403</v>
      </c>
      <c r="H448" s="154">
        <v>3</v>
      </c>
      <c r="I448" s="155"/>
      <c r="L448" s="150"/>
      <c r="M448" s="156"/>
      <c r="T448" s="157"/>
      <c r="AT448" s="152" t="s">
        <v>159</v>
      </c>
      <c r="AU448" s="152" t="s">
        <v>87</v>
      </c>
      <c r="AV448" s="12" t="s">
        <v>87</v>
      </c>
      <c r="AW448" s="12" t="s">
        <v>39</v>
      </c>
      <c r="AX448" s="12" t="s">
        <v>78</v>
      </c>
      <c r="AY448" s="152" t="s">
        <v>147</v>
      </c>
    </row>
    <row r="449" spans="2:65" s="12" customFormat="1" ht="11.25">
      <c r="B449" s="150"/>
      <c r="D449" s="151" t="s">
        <v>159</v>
      </c>
      <c r="E449" s="152" t="s">
        <v>32</v>
      </c>
      <c r="F449" s="153" t="s">
        <v>404</v>
      </c>
      <c r="H449" s="154">
        <v>3</v>
      </c>
      <c r="I449" s="155"/>
      <c r="L449" s="150"/>
      <c r="M449" s="156"/>
      <c r="T449" s="157"/>
      <c r="AT449" s="152" t="s">
        <v>159</v>
      </c>
      <c r="AU449" s="152" t="s">
        <v>87</v>
      </c>
      <c r="AV449" s="12" t="s">
        <v>87</v>
      </c>
      <c r="AW449" s="12" t="s">
        <v>39</v>
      </c>
      <c r="AX449" s="12" t="s">
        <v>78</v>
      </c>
      <c r="AY449" s="152" t="s">
        <v>147</v>
      </c>
    </row>
    <row r="450" spans="2:65" s="13" customFormat="1" ht="11.25">
      <c r="B450" s="158"/>
      <c r="D450" s="151" t="s">
        <v>159</v>
      </c>
      <c r="E450" s="159" t="s">
        <v>32</v>
      </c>
      <c r="F450" s="160" t="s">
        <v>162</v>
      </c>
      <c r="H450" s="161">
        <v>12</v>
      </c>
      <c r="I450" s="162"/>
      <c r="L450" s="158"/>
      <c r="M450" s="163"/>
      <c r="T450" s="164"/>
      <c r="AT450" s="159" t="s">
        <v>159</v>
      </c>
      <c r="AU450" s="159" t="s">
        <v>87</v>
      </c>
      <c r="AV450" s="13" t="s">
        <v>155</v>
      </c>
      <c r="AW450" s="13" t="s">
        <v>39</v>
      </c>
      <c r="AX450" s="13" t="s">
        <v>85</v>
      </c>
      <c r="AY450" s="159" t="s">
        <v>147</v>
      </c>
    </row>
    <row r="451" spans="2:65" s="12" customFormat="1" ht="11.25">
      <c r="B451" s="150"/>
      <c r="D451" s="151" t="s">
        <v>159</v>
      </c>
      <c r="F451" s="153" t="s">
        <v>409</v>
      </c>
      <c r="H451" s="154">
        <v>14.4</v>
      </c>
      <c r="I451" s="155"/>
      <c r="L451" s="150"/>
      <c r="M451" s="156"/>
      <c r="T451" s="157"/>
      <c r="AT451" s="152" t="s">
        <v>159</v>
      </c>
      <c r="AU451" s="152" t="s">
        <v>87</v>
      </c>
      <c r="AV451" s="12" t="s">
        <v>87</v>
      </c>
      <c r="AW451" s="12" t="s">
        <v>4</v>
      </c>
      <c r="AX451" s="12" t="s">
        <v>85</v>
      </c>
      <c r="AY451" s="152" t="s">
        <v>147</v>
      </c>
    </row>
    <row r="452" spans="2:65" s="1" customFormat="1" ht="24.2" customHeight="1">
      <c r="B452" s="34"/>
      <c r="C452" s="133" t="s">
        <v>410</v>
      </c>
      <c r="D452" s="133" t="s">
        <v>150</v>
      </c>
      <c r="E452" s="134" t="s">
        <v>411</v>
      </c>
      <c r="F452" s="135" t="s">
        <v>412</v>
      </c>
      <c r="G452" s="136" t="s">
        <v>242</v>
      </c>
      <c r="H452" s="137">
        <v>16</v>
      </c>
      <c r="I452" s="138"/>
      <c r="J452" s="139">
        <f>ROUND(I452*H452,2)</f>
        <v>0</v>
      </c>
      <c r="K452" s="135" t="s">
        <v>154</v>
      </c>
      <c r="L452" s="34"/>
      <c r="M452" s="140" t="s">
        <v>32</v>
      </c>
      <c r="N452" s="141" t="s">
        <v>49</v>
      </c>
      <c r="P452" s="142">
        <f>O452*H452</f>
        <v>0</v>
      </c>
      <c r="Q452" s="142">
        <v>9.0000000000000006E-5</v>
      </c>
      <c r="R452" s="142">
        <f>Q452*H452</f>
        <v>1.4400000000000001E-3</v>
      </c>
      <c r="S452" s="142">
        <v>0</v>
      </c>
      <c r="T452" s="143">
        <f>S452*H452</f>
        <v>0</v>
      </c>
      <c r="AR452" s="144" t="s">
        <v>284</v>
      </c>
      <c r="AT452" s="144" t="s">
        <v>150</v>
      </c>
      <c r="AU452" s="144" t="s">
        <v>87</v>
      </c>
      <c r="AY452" s="18" t="s">
        <v>147</v>
      </c>
      <c r="BE452" s="145">
        <f>IF(N452="základní",J452,0)</f>
        <v>0</v>
      </c>
      <c r="BF452" s="145">
        <f>IF(N452="snížená",J452,0)</f>
        <v>0</v>
      </c>
      <c r="BG452" s="145">
        <f>IF(N452="zákl. přenesená",J452,0)</f>
        <v>0</v>
      </c>
      <c r="BH452" s="145">
        <f>IF(N452="sníž. přenesená",J452,0)</f>
        <v>0</v>
      </c>
      <c r="BI452" s="145">
        <f>IF(N452="nulová",J452,0)</f>
        <v>0</v>
      </c>
      <c r="BJ452" s="18" t="s">
        <v>85</v>
      </c>
      <c r="BK452" s="145">
        <f>ROUND(I452*H452,2)</f>
        <v>0</v>
      </c>
      <c r="BL452" s="18" t="s">
        <v>284</v>
      </c>
      <c r="BM452" s="144" t="s">
        <v>413</v>
      </c>
    </row>
    <row r="453" spans="2:65" s="1" customFormat="1" ht="11.25">
      <c r="B453" s="34"/>
      <c r="D453" s="146" t="s">
        <v>157</v>
      </c>
      <c r="F453" s="147" t="s">
        <v>414</v>
      </c>
      <c r="I453" s="148"/>
      <c r="L453" s="34"/>
      <c r="M453" s="149"/>
      <c r="T453" s="55"/>
      <c r="AT453" s="18" t="s">
        <v>157</v>
      </c>
      <c r="AU453" s="18" t="s">
        <v>87</v>
      </c>
    </row>
    <row r="454" spans="2:65" s="14" customFormat="1" ht="11.25">
      <c r="B454" s="166"/>
      <c r="D454" s="151" t="s">
        <v>159</v>
      </c>
      <c r="E454" s="167" t="s">
        <v>32</v>
      </c>
      <c r="F454" s="168" t="s">
        <v>170</v>
      </c>
      <c r="H454" s="167" t="s">
        <v>32</v>
      </c>
      <c r="I454" s="169"/>
      <c r="L454" s="166"/>
      <c r="M454" s="170"/>
      <c r="T454" s="171"/>
      <c r="AT454" s="167" t="s">
        <v>159</v>
      </c>
      <c r="AU454" s="167" t="s">
        <v>87</v>
      </c>
      <c r="AV454" s="14" t="s">
        <v>85</v>
      </c>
      <c r="AW454" s="14" t="s">
        <v>39</v>
      </c>
      <c r="AX454" s="14" t="s">
        <v>78</v>
      </c>
      <c r="AY454" s="167" t="s">
        <v>147</v>
      </c>
    </row>
    <row r="455" spans="2:65" s="12" customFormat="1" ht="11.25">
      <c r="B455" s="150"/>
      <c r="D455" s="151" t="s">
        <v>159</v>
      </c>
      <c r="E455" s="152" t="s">
        <v>32</v>
      </c>
      <c r="F455" s="153" t="s">
        <v>415</v>
      </c>
      <c r="H455" s="154">
        <v>6</v>
      </c>
      <c r="I455" s="155"/>
      <c r="L455" s="150"/>
      <c r="M455" s="156"/>
      <c r="T455" s="157"/>
      <c r="AT455" s="152" t="s">
        <v>159</v>
      </c>
      <c r="AU455" s="152" t="s">
        <v>87</v>
      </c>
      <c r="AV455" s="12" t="s">
        <v>87</v>
      </c>
      <c r="AW455" s="12" t="s">
        <v>39</v>
      </c>
      <c r="AX455" s="12" t="s">
        <v>78</v>
      </c>
      <c r="AY455" s="152" t="s">
        <v>147</v>
      </c>
    </row>
    <row r="456" spans="2:65" s="12" customFormat="1" ht="11.25">
      <c r="B456" s="150"/>
      <c r="D456" s="151" t="s">
        <v>159</v>
      </c>
      <c r="E456" s="152" t="s">
        <v>32</v>
      </c>
      <c r="F456" s="153" t="s">
        <v>416</v>
      </c>
      <c r="H456" s="154">
        <v>6</v>
      </c>
      <c r="I456" s="155"/>
      <c r="L456" s="150"/>
      <c r="M456" s="156"/>
      <c r="T456" s="157"/>
      <c r="AT456" s="152" t="s">
        <v>159</v>
      </c>
      <c r="AU456" s="152" t="s">
        <v>87</v>
      </c>
      <c r="AV456" s="12" t="s">
        <v>87</v>
      </c>
      <c r="AW456" s="12" t="s">
        <v>39</v>
      </c>
      <c r="AX456" s="12" t="s">
        <v>78</v>
      </c>
      <c r="AY456" s="152" t="s">
        <v>147</v>
      </c>
    </row>
    <row r="457" spans="2:65" s="12" customFormat="1" ht="11.25">
      <c r="B457" s="150"/>
      <c r="D457" s="151" t="s">
        <v>159</v>
      </c>
      <c r="E457" s="152" t="s">
        <v>32</v>
      </c>
      <c r="F457" s="153" t="s">
        <v>417</v>
      </c>
      <c r="H457" s="154">
        <v>4</v>
      </c>
      <c r="I457" s="155"/>
      <c r="L457" s="150"/>
      <c r="M457" s="156"/>
      <c r="T457" s="157"/>
      <c r="AT457" s="152" t="s">
        <v>159</v>
      </c>
      <c r="AU457" s="152" t="s">
        <v>87</v>
      </c>
      <c r="AV457" s="12" t="s">
        <v>87</v>
      </c>
      <c r="AW457" s="12" t="s">
        <v>39</v>
      </c>
      <c r="AX457" s="12" t="s">
        <v>78</v>
      </c>
      <c r="AY457" s="152" t="s">
        <v>147</v>
      </c>
    </row>
    <row r="458" spans="2:65" s="13" customFormat="1" ht="11.25">
      <c r="B458" s="158"/>
      <c r="D458" s="151" t="s">
        <v>159</v>
      </c>
      <c r="E458" s="159" t="s">
        <v>32</v>
      </c>
      <c r="F458" s="160" t="s">
        <v>162</v>
      </c>
      <c r="H458" s="161">
        <v>16</v>
      </c>
      <c r="I458" s="162"/>
      <c r="L458" s="158"/>
      <c r="M458" s="163"/>
      <c r="T458" s="164"/>
      <c r="AT458" s="159" t="s">
        <v>159</v>
      </c>
      <c r="AU458" s="159" t="s">
        <v>87</v>
      </c>
      <c r="AV458" s="13" t="s">
        <v>155</v>
      </c>
      <c r="AW458" s="13" t="s">
        <v>39</v>
      </c>
      <c r="AX458" s="13" t="s">
        <v>85</v>
      </c>
      <c r="AY458" s="159" t="s">
        <v>147</v>
      </c>
    </row>
    <row r="459" spans="2:65" s="1" customFormat="1" ht="49.15" customHeight="1">
      <c r="B459" s="34"/>
      <c r="C459" s="133" t="s">
        <v>418</v>
      </c>
      <c r="D459" s="133" t="s">
        <v>150</v>
      </c>
      <c r="E459" s="134" t="s">
        <v>419</v>
      </c>
      <c r="F459" s="135" t="s">
        <v>420</v>
      </c>
      <c r="G459" s="136" t="s">
        <v>251</v>
      </c>
      <c r="H459" s="137">
        <v>0.69599999999999995</v>
      </c>
      <c r="I459" s="138"/>
      <c r="J459" s="139">
        <f>ROUND(I459*H459,2)</f>
        <v>0</v>
      </c>
      <c r="K459" s="135" t="s">
        <v>154</v>
      </c>
      <c r="L459" s="34"/>
      <c r="M459" s="140" t="s">
        <v>32</v>
      </c>
      <c r="N459" s="141" t="s">
        <v>49</v>
      </c>
      <c r="P459" s="142">
        <f>O459*H459</f>
        <v>0</v>
      </c>
      <c r="Q459" s="142">
        <v>0</v>
      </c>
      <c r="R459" s="142">
        <f>Q459*H459</f>
        <v>0</v>
      </c>
      <c r="S459" s="142">
        <v>0</v>
      </c>
      <c r="T459" s="143">
        <f>S459*H459</f>
        <v>0</v>
      </c>
      <c r="AR459" s="144" t="s">
        <v>284</v>
      </c>
      <c r="AT459" s="144" t="s">
        <v>150</v>
      </c>
      <c r="AU459" s="144" t="s">
        <v>87</v>
      </c>
      <c r="AY459" s="18" t="s">
        <v>147</v>
      </c>
      <c r="BE459" s="145">
        <f>IF(N459="základní",J459,0)</f>
        <v>0</v>
      </c>
      <c r="BF459" s="145">
        <f>IF(N459="snížená",J459,0)</f>
        <v>0</v>
      </c>
      <c r="BG459" s="145">
        <f>IF(N459="zákl. přenesená",J459,0)</f>
        <v>0</v>
      </c>
      <c r="BH459" s="145">
        <f>IF(N459="sníž. přenesená",J459,0)</f>
        <v>0</v>
      </c>
      <c r="BI459" s="145">
        <f>IF(N459="nulová",J459,0)</f>
        <v>0</v>
      </c>
      <c r="BJ459" s="18" t="s">
        <v>85</v>
      </c>
      <c r="BK459" s="145">
        <f>ROUND(I459*H459,2)</f>
        <v>0</v>
      </c>
      <c r="BL459" s="18" t="s">
        <v>284</v>
      </c>
      <c r="BM459" s="144" t="s">
        <v>421</v>
      </c>
    </row>
    <row r="460" spans="2:65" s="1" customFormat="1" ht="11.25">
      <c r="B460" s="34"/>
      <c r="D460" s="146" t="s">
        <v>157</v>
      </c>
      <c r="F460" s="147" t="s">
        <v>422</v>
      </c>
      <c r="I460" s="148"/>
      <c r="L460" s="34"/>
      <c r="M460" s="149"/>
      <c r="T460" s="55"/>
      <c r="AT460" s="18" t="s">
        <v>157</v>
      </c>
      <c r="AU460" s="18" t="s">
        <v>87</v>
      </c>
    </row>
    <row r="461" spans="2:65" s="11" customFormat="1" ht="22.9" customHeight="1">
      <c r="B461" s="121"/>
      <c r="D461" s="122" t="s">
        <v>77</v>
      </c>
      <c r="E461" s="131" t="s">
        <v>423</v>
      </c>
      <c r="F461" s="131" t="s">
        <v>424</v>
      </c>
      <c r="I461" s="124"/>
      <c r="J461" s="132">
        <f>BK461</f>
        <v>0</v>
      </c>
      <c r="L461" s="121"/>
      <c r="M461" s="126"/>
      <c r="P461" s="127">
        <f>SUM(P462:P838)</f>
        <v>0</v>
      </c>
      <c r="R461" s="127">
        <f>SUM(R462:R838)</f>
        <v>7.0934161700000002</v>
      </c>
      <c r="T461" s="128">
        <f>SUM(T462:T838)</f>
        <v>1.4911646999999999</v>
      </c>
      <c r="AR461" s="122" t="s">
        <v>87</v>
      </c>
      <c r="AT461" s="129" t="s">
        <v>77</v>
      </c>
      <c r="AU461" s="129" t="s">
        <v>85</v>
      </c>
      <c r="AY461" s="122" t="s">
        <v>147</v>
      </c>
      <c r="BK461" s="130">
        <f>SUM(BK462:BK838)</f>
        <v>0</v>
      </c>
    </row>
    <row r="462" spans="2:65" s="1" customFormat="1" ht="16.5" customHeight="1">
      <c r="B462" s="34"/>
      <c r="C462" s="133" t="s">
        <v>425</v>
      </c>
      <c r="D462" s="133" t="s">
        <v>150</v>
      </c>
      <c r="E462" s="134" t="s">
        <v>426</v>
      </c>
      <c r="F462" s="135" t="s">
        <v>427</v>
      </c>
      <c r="G462" s="136" t="s">
        <v>165</v>
      </c>
      <c r="H462" s="137">
        <v>4250.2209999999995</v>
      </c>
      <c r="I462" s="138"/>
      <c r="J462" s="139">
        <f>ROUND(I462*H462,2)</f>
        <v>0</v>
      </c>
      <c r="K462" s="135" t="s">
        <v>154</v>
      </c>
      <c r="L462" s="34"/>
      <c r="M462" s="140" t="s">
        <v>32</v>
      </c>
      <c r="N462" s="141" t="s">
        <v>49</v>
      </c>
      <c r="P462" s="142">
        <f>O462*H462</f>
        <v>0</v>
      </c>
      <c r="Q462" s="142">
        <v>1E-3</v>
      </c>
      <c r="R462" s="142">
        <f>Q462*H462</f>
        <v>4.2502209999999998</v>
      </c>
      <c r="S462" s="142">
        <v>3.1E-4</v>
      </c>
      <c r="T462" s="143">
        <f>S462*H462</f>
        <v>1.3175685099999999</v>
      </c>
      <c r="AR462" s="144" t="s">
        <v>284</v>
      </c>
      <c r="AT462" s="144" t="s">
        <v>150</v>
      </c>
      <c r="AU462" s="144" t="s">
        <v>87</v>
      </c>
      <c r="AY462" s="18" t="s">
        <v>147</v>
      </c>
      <c r="BE462" s="145">
        <f>IF(N462="základní",J462,0)</f>
        <v>0</v>
      </c>
      <c r="BF462" s="145">
        <f>IF(N462="snížená",J462,0)</f>
        <v>0</v>
      </c>
      <c r="BG462" s="145">
        <f>IF(N462="zákl. přenesená",J462,0)</f>
        <v>0</v>
      </c>
      <c r="BH462" s="145">
        <f>IF(N462="sníž. přenesená",J462,0)</f>
        <v>0</v>
      </c>
      <c r="BI462" s="145">
        <f>IF(N462="nulová",J462,0)</f>
        <v>0</v>
      </c>
      <c r="BJ462" s="18" t="s">
        <v>85</v>
      </c>
      <c r="BK462" s="145">
        <f>ROUND(I462*H462,2)</f>
        <v>0</v>
      </c>
      <c r="BL462" s="18" t="s">
        <v>284</v>
      </c>
      <c r="BM462" s="144" t="s">
        <v>428</v>
      </c>
    </row>
    <row r="463" spans="2:65" s="1" customFormat="1" ht="11.25">
      <c r="B463" s="34"/>
      <c r="D463" s="146" t="s">
        <v>157</v>
      </c>
      <c r="F463" s="147" t="s">
        <v>429</v>
      </c>
      <c r="I463" s="148"/>
      <c r="L463" s="34"/>
      <c r="M463" s="149"/>
      <c r="T463" s="55"/>
      <c r="AT463" s="18" t="s">
        <v>157</v>
      </c>
      <c r="AU463" s="18" t="s">
        <v>87</v>
      </c>
    </row>
    <row r="464" spans="2:65" s="14" customFormat="1" ht="11.25">
      <c r="B464" s="166"/>
      <c r="D464" s="151" t="s">
        <v>159</v>
      </c>
      <c r="E464" s="167" t="s">
        <v>32</v>
      </c>
      <c r="F464" s="168" t="s">
        <v>170</v>
      </c>
      <c r="H464" s="167" t="s">
        <v>32</v>
      </c>
      <c r="I464" s="169"/>
      <c r="L464" s="166"/>
      <c r="M464" s="170"/>
      <c r="T464" s="171"/>
      <c r="AT464" s="167" t="s">
        <v>159</v>
      </c>
      <c r="AU464" s="167" t="s">
        <v>87</v>
      </c>
      <c r="AV464" s="14" t="s">
        <v>85</v>
      </c>
      <c r="AW464" s="14" t="s">
        <v>39</v>
      </c>
      <c r="AX464" s="14" t="s">
        <v>78</v>
      </c>
      <c r="AY464" s="167" t="s">
        <v>147</v>
      </c>
    </row>
    <row r="465" spans="2:51" s="12" customFormat="1" ht="22.5">
      <c r="B465" s="150"/>
      <c r="D465" s="151" t="s">
        <v>159</v>
      </c>
      <c r="E465" s="152" t="s">
        <v>32</v>
      </c>
      <c r="F465" s="153" t="s">
        <v>430</v>
      </c>
      <c r="H465" s="154">
        <v>292.55200000000002</v>
      </c>
      <c r="I465" s="155"/>
      <c r="L465" s="150"/>
      <c r="M465" s="156"/>
      <c r="T465" s="157"/>
      <c r="AT465" s="152" t="s">
        <v>159</v>
      </c>
      <c r="AU465" s="152" t="s">
        <v>87</v>
      </c>
      <c r="AV465" s="12" t="s">
        <v>87</v>
      </c>
      <c r="AW465" s="12" t="s">
        <v>39</v>
      </c>
      <c r="AX465" s="12" t="s">
        <v>78</v>
      </c>
      <c r="AY465" s="152" t="s">
        <v>147</v>
      </c>
    </row>
    <row r="466" spans="2:51" s="12" customFormat="1" ht="11.25">
      <c r="B466" s="150"/>
      <c r="D466" s="151" t="s">
        <v>159</v>
      </c>
      <c r="E466" s="152" t="s">
        <v>32</v>
      </c>
      <c r="F466" s="153" t="s">
        <v>431</v>
      </c>
      <c r="H466" s="154">
        <v>29.247</v>
      </c>
      <c r="I466" s="155"/>
      <c r="L466" s="150"/>
      <c r="M466" s="156"/>
      <c r="T466" s="157"/>
      <c r="AT466" s="152" t="s">
        <v>159</v>
      </c>
      <c r="AU466" s="152" t="s">
        <v>87</v>
      </c>
      <c r="AV466" s="12" t="s">
        <v>87</v>
      </c>
      <c r="AW466" s="12" t="s">
        <v>39</v>
      </c>
      <c r="AX466" s="12" t="s">
        <v>78</v>
      </c>
      <c r="AY466" s="152" t="s">
        <v>147</v>
      </c>
    </row>
    <row r="467" spans="2:51" s="12" customFormat="1" ht="11.25">
      <c r="B467" s="150"/>
      <c r="D467" s="151" t="s">
        <v>159</v>
      </c>
      <c r="E467" s="152" t="s">
        <v>32</v>
      </c>
      <c r="F467" s="153" t="s">
        <v>432</v>
      </c>
      <c r="H467" s="154">
        <v>23.82</v>
      </c>
      <c r="I467" s="155"/>
      <c r="L467" s="150"/>
      <c r="M467" s="156"/>
      <c r="T467" s="157"/>
      <c r="AT467" s="152" t="s">
        <v>159</v>
      </c>
      <c r="AU467" s="152" t="s">
        <v>87</v>
      </c>
      <c r="AV467" s="12" t="s">
        <v>87</v>
      </c>
      <c r="AW467" s="12" t="s">
        <v>39</v>
      </c>
      <c r="AX467" s="12" t="s">
        <v>78</v>
      </c>
      <c r="AY467" s="152" t="s">
        <v>147</v>
      </c>
    </row>
    <row r="468" spans="2:51" s="12" customFormat="1" ht="22.5">
      <c r="B468" s="150"/>
      <c r="D468" s="151" t="s">
        <v>159</v>
      </c>
      <c r="E468" s="152" t="s">
        <v>32</v>
      </c>
      <c r="F468" s="153" t="s">
        <v>433</v>
      </c>
      <c r="H468" s="154">
        <v>385.96300000000002</v>
      </c>
      <c r="I468" s="155"/>
      <c r="L468" s="150"/>
      <c r="M468" s="156"/>
      <c r="T468" s="157"/>
      <c r="AT468" s="152" t="s">
        <v>159</v>
      </c>
      <c r="AU468" s="152" t="s">
        <v>87</v>
      </c>
      <c r="AV468" s="12" t="s">
        <v>87</v>
      </c>
      <c r="AW468" s="12" t="s">
        <v>39</v>
      </c>
      <c r="AX468" s="12" t="s">
        <v>78</v>
      </c>
      <c r="AY468" s="152" t="s">
        <v>147</v>
      </c>
    </row>
    <row r="469" spans="2:51" s="12" customFormat="1" ht="11.25">
      <c r="B469" s="150"/>
      <c r="D469" s="151" t="s">
        <v>159</v>
      </c>
      <c r="E469" s="152" t="s">
        <v>32</v>
      </c>
      <c r="F469" s="153" t="s">
        <v>434</v>
      </c>
      <c r="H469" s="154">
        <v>92.664000000000001</v>
      </c>
      <c r="I469" s="155"/>
      <c r="L469" s="150"/>
      <c r="M469" s="156"/>
      <c r="T469" s="157"/>
      <c r="AT469" s="152" t="s">
        <v>159</v>
      </c>
      <c r="AU469" s="152" t="s">
        <v>87</v>
      </c>
      <c r="AV469" s="12" t="s">
        <v>87</v>
      </c>
      <c r="AW469" s="12" t="s">
        <v>39</v>
      </c>
      <c r="AX469" s="12" t="s">
        <v>78</v>
      </c>
      <c r="AY469" s="152" t="s">
        <v>147</v>
      </c>
    </row>
    <row r="470" spans="2:51" s="12" customFormat="1" ht="11.25">
      <c r="B470" s="150"/>
      <c r="D470" s="151" t="s">
        <v>159</v>
      </c>
      <c r="E470" s="152" t="s">
        <v>32</v>
      </c>
      <c r="F470" s="153" t="s">
        <v>435</v>
      </c>
      <c r="H470" s="154">
        <v>73.191999999999993</v>
      </c>
      <c r="I470" s="155"/>
      <c r="L470" s="150"/>
      <c r="M470" s="156"/>
      <c r="T470" s="157"/>
      <c r="AT470" s="152" t="s">
        <v>159</v>
      </c>
      <c r="AU470" s="152" t="s">
        <v>87</v>
      </c>
      <c r="AV470" s="12" t="s">
        <v>87</v>
      </c>
      <c r="AW470" s="12" t="s">
        <v>39</v>
      </c>
      <c r="AX470" s="12" t="s">
        <v>78</v>
      </c>
      <c r="AY470" s="152" t="s">
        <v>147</v>
      </c>
    </row>
    <row r="471" spans="2:51" s="12" customFormat="1" ht="11.25">
      <c r="B471" s="150"/>
      <c r="D471" s="151" t="s">
        <v>159</v>
      </c>
      <c r="E471" s="152" t="s">
        <v>32</v>
      </c>
      <c r="F471" s="153" t="s">
        <v>436</v>
      </c>
      <c r="H471" s="154">
        <v>87.082999999999998</v>
      </c>
      <c r="I471" s="155"/>
      <c r="L471" s="150"/>
      <c r="M471" s="156"/>
      <c r="T471" s="157"/>
      <c r="AT471" s="152" t="s">
        <v>159</v>
      </c>
      <c r="AU471" s="152" t="s">
        <v>87</v>
      </c>
      <c r="AV471" s="12" t="s">
        <v>87</v>
      </c>
      <c r="AW471" s="12" t="s">
        <v>39</v>
      </c>
      <c r="AX471" s="12" t="s">
        <v>78</v>
      </c>
      <c r="AY471" s="152" t="s">
        <v>147</v>
      </c>
    </row>
    <row r="472" spans="2:51" s="12" customFormat="1" ht="11.25">
      <c r="B472" s="150"/>
      <c r="D472" s="151" t="s">
        <v>159</v>
      </c>
      <c r="E472" s="152" t="s">
        <v>32</v>
      </c>
      <c r="F472" s="153" t="s">
        <v>437</v>
      </c>
      <c r="H472" s="154">
        <v>172.77</v>
      </c>
      <c r="I472" s="155"/>
      <c r="L472" s="150"/>
      <c r="M472" s="156"/>
      <c r="T472" s="157"/>
      <c r="AT472" s="152" t="s">
        <v>159</v>
      </c>
      <c r="AU472" s="152" t="s">
        <v>87</v>
      </c>
      <c r="AV472" s="12" t="s">
        <v>87</v>
      </c>
      <c r="AW472" s="12" t="s">
        <v>39</v>
      </c>
      <c r="AX472" s="12" t="s">
        <v>78</v>
      </c>
      <c r="AY472" s="152" t="s">
        <v>147</v>
      </c>
    </row>
    <row r="473" spans="2:51" s="12" customFormat="1" ht="11.25">
      <c r="B473" s="150"/>
      <c r="D473" s="151" t="s">
        <v>159</v>
      </c>
      <c r="E473" s="152" t="s">
        <v>32</v>
      </c>
      <c r="F473" s="153" t="s">
        <v>438</v>
      </c>
      <c r="H473" s="154">
        <v>155.02199999999999</v>
      </c>
      <c r="I473" s="155"/>
      <c r="L473" s="150"/>
      <c r="M473" s="156"/>
      <c r="T473" s="157"/>
      <c r="AT473" s="152" t="s">
        <v>159</v>
      </c>
      <c r="AU473" s="152" t="s">
        <v>87</v>
      </c>
      <c r="AV473" s="12" t="s">
        <v>87</v>
      </c>
      <c r="AW473" s="12" t="s">
        <v>39</v>
      </c>
      <c r="AX473" s="12" t="s">
        <v>78</v>
      </c>
      <c r="AY473" s="152" t="s">
        <v>147</v>
      </c>
    </row>
    <row r="474" spans="2:51" s="12" customFormat="1" ht="11.25">
      <c r="B474" s="150"/>
      <c r="D474" s="151" t="s">
        <v>159</v>
      </c>
      <c r="E474" s="152" t="s">
        <v>32</v>
      </c>
      <c r="F474" s="153" t="s">
        <v>439</v>
      </c>
      <c r="H474" s="154">
        <v>116.416</v>
      </c>
      <c r="I474" s="155"/>
      <c r="L474" s="150"/>
      <c r="M474" s="156"/>
      <c r="T474" s="157"/>
      <c r="AT474" s="152" t="s">
        <v>159</v>
      </c>
      <c r="AU474" s="152" t="s">
        <v>87</v>
      </c>
      <c r="AV474" s="12" t="s">
        <v>87</v>
      </c>
      <c r="AW474" s="12" t="s">
        <v>39</v>
      </c>
      <c r="AX474" s="12" t="s">
        <v>78</v>
      </c>
      <c r="AY474" s="152" t="s">
        <v>147</v>
      </c>
    </row>
    <row r="475" spans="2:51" s="12" customFormat="1" ht="11.25">
      <c r="B475" s="150"/>
      <c r="D475" s="151" t="s">
        <v>159</v>
      </c>
      <c r="E475" s="152" t="s">
        <v>32</v>
      </c>
      <c r="F475" s="153" t="s">
        <v>440</v>
      </c>
      <c r="H475" s="154">
        <v>33.996000000000002</v>
      </c>
      <c r="I475" s="155"/>
      <c r="L475" s="150"/>
      <c r="M475" s="156"/>
      <c r="T475" s="157"/>
      <c r="AT475" s="152" t="s">
        <v>159</v>
      </c>
      <c r="AU475" s="152" t="s">
        <v>87</v>
      </c>
      <c r="AV475" s="12" t="s">
        <v>87</v>
      </c>
      <c r="AW475" s="12" t="s">
        <v>39</v>
      </c>
      <c r="AX475" s="12" t="s">
        <v>78</v>
      </c>
      <c r="AY475" s="152" t="s">
        <v>147</v>
      </c>
    </row>
    <row r="476" spans="2:51" s="12" customFormat="1" ht="11.25">
      <c r="B476" s="150"/>
      <c r="D476" s="151" t="s">
        <v>159</v>
      </c>
      <c r="E476" s="152" t="s">
        <v>32</v>
      </c>
      <c r="F476" s="153" t="s">
        <v>441</v>
      </c>
      <c r="H476" s="154">
        <v>6.1260000000000003</v>
      </c>
      <c r="I476" s="155"/>
      <c r="L476" s="150"/>
      <c r="M476" s="156"/>
      <c r="T476" s="157"/>
      <c r="AT476" s="152" t="s">
        <v>159</v>
      </c>
      <c r="AU476" s="152" t="s">
        <v>87</v>
      </c>
      <c r="AV476" s="12" t="s">
        <v>87</v>
      </c>
      <c r="AW476" s="12" t="s">
        <v>39</v>
      </c>
      <c r="AX476" s="12" t="s">
        <v>78</v>
      </c>
      <c r="AY476" s="152" t="s">
        <v>147</v>
      </c>
    </row>
    <row r="477" spans="2:51" s="12" customFormat="1" ht="11.25">
      <c r="B477" s="150"/>
      <c r="D477" s="151" t="s">
        <v>159</v>
      </c>
      <c r="E477" s="152" t="s">
        <v>32</v>
      </c>
      <c r="F477" s="153" t="s">
        <v>442</v>
      </c>
      <c r="H477" s="154">
        <v>6.1260000000000003</v>
      </c>
      <c r="I477" s="155"/>
      <c r="L477" s="150"/>
      <c r="M477" s="156"/>
      <c r="T477" s="157"/>
      <c r="AT477" s="152" t="s">
        <v>159</v>
      </c>
      <c r="AU477" s="152" t="s">
        <v>87</v>
      </c>
      <c r="AV477" s="12" t="s">
        <v>87</v>
      </c>
      <c r="AW477" s="12" t="s">
        <v>39</v>
      </c>
      <c r="AX477" s="12" t="s">
        <v>78</v>
      </c>
      <c r="AY477" s="152" t="s">
        <v>147</v>
      </c>
    </row>
    <row r="478" spans="2:51" s="12" customFormat="1" ht="11.25">
      <c r="B478" s="150"/>
      <c r="D478" s="151" t="s">
        <v>159</v>
      </c>
      <c r="E478" s="152" t="s">
        <v>32</v>
      </c>
      <c r="F478" s="153" t="s">
        <v>443</v>
      </c>
      <c r="H478" s="154">
        <v>120.464</v>
      </c>
      <c r="I478" s="155"/>
      <c r="L478" s="150"/>
      <c r="M478" s="156"/>
      <c r="T478" s="157"/>
      <c r="AT478" s="152" t="s">
        <v>159</v>
      </c>
      <c r="AU478" s="152" t="s">
        <v>87</v>
      </c>
      <c r="AV478" s="12" t="s">
        <v>87</v>
      </c>
      <c r="AW478" s="12" t="s">
        <v>39</v>
      </c>
      <c r="AX478" s="12" t="s">
        <v>78</v>
      </c>
      <c r="AY478" s="152" t="s">
        <v>147</v>
      </c>
    </row>
    <row r="479" spans="2:51" s="12" customFormat="1" ht="11.25">
      <c r="B479" s="150"/>
      <c r="D479" s="151" t="s">
        <v>159</v>
      </c>
      <c r="E479" s="152" t="s">
        <v>32</v>
      </c>
      <c r="F479" s="153" t="s">
        <v>444</v>
      </c>
      <c r="H479" s="154">
        <v>80.251999999999995</v>
      </c>
      <c r="I479" s="155"/>
      <c r="L479" s="150"/>
      <c r="M479" s="156"/>
      <c r="T479" s="157"/>
      <c r="AT479" s="152" t="s">
        <v>159</v>
      </c>
      <c r="AU479" s="152" t="s">
        <v>87</v>
      </c>
      <c r="AV479" s="12" t="s">
        <v>87</v>
      </c>
      <c r="AW479" s="12" t="s">
        <v>39</v>
      </c>
      <c r="AX479" s="12" t="s">
        <v>78</v>
      </c>
      <c r="AY479" s="152" t="s">
        <v>147</v>
      </c>
    </row>
    <row r="480" spans="2:51" s="12" customFormat="1" ht="22.5">
      <c r="B480" s="150"/>
      <c r="D480" s="151" t="s">
        <v>159</v>
      </c>
      <c r="E480" s="152" t="s">
        <v>32</v>
      </c>
      <c r="F480" s="153" t="s">
        <v>445</v>
      </c>
      <c r="H480" s="154">
        <v>94.771000000000001</v>
      </c>
      <c r="I480" s="155"/>
      <c r="L480" s="150"/>
      <c r="M480" s="156"/>
      <c r="T480" s="157"/>
      <c r="AT480" s="152" t="s">
        <v>159</v>
      </c>
      <c r="AU480" s="152" t="s">
        <v>87</v>
      </c>
      <c r="AV480" s="12" t="s">
        <v>87</v>
      </c>
      <c r="AW480" s="12" t="s">
        <v>39</v>
      </c>
      <c r="AX480" s="12" t="s">
        <v>78</v>
      </c>
      <c r="AY480" s="152" t="s">
        <v>147</v>
      </c>
    </row>
    <row r="481" spans="2:51" s="15" customFormat="1" ht="11.25">
      <c r="B481" s="172"/>
      <c r="D481" s="151" t="s">
        <v>159</v>
      </c>
      <c r="E481" s="173" t="s">
        <v>32</v>
      </c>
      <c r="F481" s="174" t="s">
        <v>189</v>
      </c>
      <c r="H481" s="175">
        <v>1770.4639999999999</v>
      </c>
      <c r="I481" s="176"/>
      <c r="L481" s="172"/>
      <c r="M481" s="177"/>
      <c r="T481" s="178"/>
      <c r="AT481" s="173" t="s">
        <v>159</v>
      </c>
      <c r="AU481" s="173" t="s">
        <v>87</v>
      </c>
      <c r="AV481" s="15" t="s">
        <v>190</v>
      </c>
      <c r="AW481" s="15" t="s">
        <v>39</v>
      </c>
      <c r="AX481" s="15" t="s">
        <v>78</v>
      </c>
      <c r="AY481" s="173" t="s">
        <v>147</v>
      </c>
    </row>
    <row r="482" spans="2:51" s="14" customFormat="1" ht="11.25">
      <c r="B482" s="166"/>
      <c r="D482" s="151" t="s">
        <v>159</v>
      </c>
      <c r="E482" s="167" t="s">
        <v>32</v>
      </c>
      <c r="F482" s="168" t="s">
        <v>191</v>
      </c>
      <c r="H482" s="167" t="s">
        <v>32</v>
      </c>
      <c r="I482" s="169"/>
      <c r="L482" s="166"/>
      <c r="M482" s="170"/>
      <c r="T482" s="171"/>
      <c r="AT482" s="167" t="s">
        <v>159</v>
      </c>
      <c r="AU482" s="167" t="s">
        <v>87</v>
      </c>
      <c r="AV482" s="14" t="s">
        <v>85</v>
      </c>
      <c r="AW482" s="14" t="s">
        <v>39</v>
      </c>
      <c r="AX482" s="14" t="s">
        <v>78</v>
      </c>
      <c r="AY482" s="167" t="s">
        <v>147</v>
      </c>
    </row>
    <row r="483" spans="2:51" s="12" customFormat="1" ht="11.25">
      <c r="B483" s="150"/>
      <c r="D483" s="151" t="s">
        <v>159</v>
      </c>
      <c r="E483" s="152" t="s">
        <v>32</v>
      </c>
      <c r="F483" s="153" t="s">
        <v>446</v>
      </c>
      <c r="H483" s="154">
        <v>195.77</v>
      </c>
      <c r="I483" s="155"/>
      <c r="L483" s="150"/>
      <c r="M483" s="156"/>
      <c r="T483" s="157"/>
      <c r="AT483" s="152" t="s">
        <v>159</v>
      </c>
      <c r="AU483" s="152" t="s">
        <v>87</v>
      </c>
      <c r="AV483" s="12" t="s">
        <v>87</v>
      </c>
      <c r="AW483" s="12" t="s">
        <v>39</v>
      </c>
      <c r="AX483" s="12" t="s">
        <v>78</v>
      </c>
      <c r="AY483" s="152" t="s">
        <v>147</v>
      </c>
    </row>
    <row r="484" spans="2:51" s="12" customFormat="1" ht="11.25">
      <c r="B484" s="150"/>
      <c r="D484" s="151" t="s">
        <v>159</v>
      </c>
      <c r="E484" s="152" t="s">
        <v>32</v>
      </c>
      <c r="F484" s="153" t="s">
        <v>447</v>
      </c>
      <c r="H484" s="154">
        <v>203.43</v>
      </c>
      <c r="I484" s="155"/>
      <c r="L484" s="150"/>
      <c r="M484" s="156"/>
      <c r="T484" s="157"/>
      <c r="AT484" s="152" t="s">
        <v>159</v>
      </c>
      <c r="AU484" s="152" t="s">
        <v>87</v>
      </c>
      <c r="AV484" s="12" t="s">
        <v>87</v>
      </c>
      <c r="AW484" s="12" t="s">
        <v>39</v>
      </c>
      <c r="AX484" s="12" t="s">
        <v>78</v>
      </c>
      <c r="AY484" s="152" t="s">
        <v>147</v>
      </c>
    </row>
    <row r="485" spans="2:51" s="12" customFormat="1" ht="11.25">
      <c r="B485" s="150"/>
      <c r="D485" s="151" t="s">
        <v>159</v>
      </c>
      <c r="E485" s="152" t="s">
        <v>32</v>
      </c>
      <c r="F485" s="153" t="s">
        <v>448</v>
      </c>
      <c r="H485" s="154">
        <v>255.85599999999999</v>
      </c>
      <c r="I485" s="155"/>
      <c r="L485" s="150"/>
      <c r="M485" s="156"/>
      <c r="T485" s="157"/>
      <c r="AT485" s="152" t="s">
        <v>159</v>
      </c>
      <c r="AU485" s="152" t="s">
        <v>87</v>
      </c>
      <c r="AV485" s="12" t="s">
        <v>87</v>
      </c>
      <c r="AW485" s="12" t="s">
        <v>39</v>
      </c>
      <c r="AX485" s="12" t="s">
        <v>78</v>
      </c>
      <c r="AY485" s="152" t="s">
        <v>147</v>
      </c>
    </row>
    <row r="486" spans="2:51" s="12" customFormat="1" ht="11.25">
      <c r="B486" s="150"/>
      <c r="D486" s="151" t="s">
        <v>159</v>
      </c>
      <c r="E486" s="152" t="s">
        <v>32</v>
      </c>
      <c r="F486" s="153" t="s">
        <v>449</v>
      </c>
      <c r="H486" s="154">
        <v>15.288</v>
      </c>
      <c r="I486" s="155"/>
      <c r="L486" s="150"/>
      <c r="M486" s="156"/>
      <c r="T486" s="157"/>
      <c r="AT486" s="152" t="s">
        <v>159</v>
      </c>
      <c r="AU486" s="152" t="s">
        <v>87</v>
      </c>
      <c r="AV486" s="12" t="s">
        <v>87</v>
      </c>
      <c r="AW486" s="12" t="s">
        <v>39</v>
      </c>
      <c r="AX486" s="12" t="s">
        <v>78</v>
      </c>
      <c r="AY486" s="152" t="s">
        <v>147</v>
      </c>
    </row>
    <row r="487" spans="2:51" s="12" customFormat="1" ht="11.25">
      <c r="B487" s="150"/>
      <c r="D487" s="151" t="s">
        <v>159</v>
      </c>
      <c r="E487" s="152" t="s">
        <v>32</v>
      </c>
      <c r="F487" s="153" t="s">
        <v>450</v>
      </c>
      <c r="H487" s="154">
        <v>211.64</v>
      </c>
      <c r="I487" s="155"/>
      <c r="L487" s="150"/>
      <c r="M487" s="156"/>
      <c r="T487" s="157"/>
      <c r="AT487" s="152" t="s">
        <v>159</v>
      </c>
      <c r="AU487" s="152" t="s">
        <v>87</v>
      </c>
      <c r="AV487" s="12" t="s">
        <v>87</v>
      </c>
      <c r="AW487" s="12" t="s">
        <v>39</v>
      </c>
      <c r="AX487" s="12" t="s">
        <v>78</v>
      </c>
      <c r="AY487" s="152" t="s">
        <v>147</v>
      </c>
    </row>
    <row r="488" spans="2:51" s="12" customFormat="1" ht="11.25">
      <c r="B488" s="150"/>
      <c r="D488" s="151" t="s">
        <v>159</v>
      </c>
      <c r="E488" s="152" t="s">
        <v>32</v>
      </c>
      <c r="F488" s="153" t="s">
        <v>451</v>
      </c>
      <c r="H488" s="154">
        <v>121.8</v>
      </c>
      <c r="I488" s="155"/>
      <c r="L488" s="150"/>
      <c r="M488" s="156"/>
      <c r="T488" s="157"/>
      <c r="AT488" s="152" t="s">
        <v>159</v>
      </c>
      <c r="AU488" s="152" t="s">
        <v>87</v>
      </c>
      <c r="AV488" s="12" t="s">
        <v>87</v>
      </c>
      <c r="AW488" s="12" t="s">
        <v>39</v>
      </c>
      <c r="AX488" s="12" t="s">
        <v>78</v>
      </c>
      <c r="AY488" s="152" t="s">
        <v>147</v>
      </c>
    </row>
    <row r="489" spans="2:51" s="12" customFormat="1" ht="11.25">
      <c r="B489" s="150"/>
      <c r="D489" s="151" t="s">
        <v>159</v>
      </c>
      <c r="E489" s="152" t="s">
        <v>32</v>
      </c>
      <c r="F489" s="153" t="s">
        <v>452</v>
      </c>
      <c r="H489" s="154">
        <v>131.01499999999999</v>
      </c>
      <c r="I489" s="155"/>
      <c r="L489" s="150"/>
      <c r="M489" s="156"/>
      <c r="T489" s="157"/>
      <c r="AT489" s="152" t="s">
        <v>159</v>
      </c>
      <c r="AU489" s="152" t="s">
        <v>87</v>
      </c>
      <c r="AV489" s="12" t="s">
        <v>87</v>
      </c>
      <c r="AW489" s="12" t="s">
        <v>39</v>
      </c>
      <c r="AX489" s="12" t="s">
        <v>78</v>
      </c>
      <c r="AY489" s="152" t="s">
        <v>147</v>
      </c>
    </row>
    <row r="490" spans="2:51" s="12" customFormat="1" ht="11.25">
      <c r="B490" s="150"/>
      <c r="D490" s="151" t="s">
        <v>159</v>
      </c>
      <c r="E490" s="152" t="s">
        <v>32</v>
      </c>
      <c r="F490" s="153" t="s">
        <v>453</v>
      </c>
      <c r="H490" s="154">
        <v>201.82</v>
      </c>
      <c r="I490" s="155"/>
      <c r="L490" s="150"/>
      <c r="M490" s="156"/>
      <c r="T490" s="157"/>
      <c r="AT490" s="152" t="s">
        <v>159</v>
      </c>
      <c r="AU490" s="152" t="s">
        <v>87</v>
      </c>
      <c r="AV490" s="12" t="s">
        <v>87</v>
      </c>
      <c r="AW490" s="12" t="s">
        <v>39</v>
      </c>
      <c r="AX490" s="12" t="s">
        <v>78</v>
      </c>
      <c r="AY490" s="152" t="s">
        <v>147</v>
      </c>
    </row>
    <row r="491" spans="2:51" s="12" customFormat="1" ht="11.25">
      <c r="B491" s="150"/>
      <c r="D491" s="151" t="s">
        <v>159</v>
      </c>
      <c r="E491" s="152" t="s">
        <v>32</v>
      </c>
      <c r="F491" s="153" t="s">
        <v>454</v>
      </c>
      <c r="H491" s="154">
        <v>96.484999999999999</v>
      </c>
      <c r="I491" s="155"/>
      <c r="L491" s="150"/>
      <c r="M491" s="156"/>
      <c r="T491" s="157"/>
      <c r="AT491" s="152" t="s">
        <v>159</v>
      </c>
      <c r="AU491" s="152" t="s">
        <v>87</v>
      </c>
      <c r="AV491" s="12" t="s">
        <v>87</v>
      </c>
      <c r="AW491" s="12" t="s">
        <v>39</v>
      </c>
      <c r="AX491" s="12" t="s">
        <v>78</v>
      </c>
      <c r="AY491" s="152" t="s">
        <v>147</v>
      </c>
    </row>
    <row r="492" spans="2:51" s="12" customFormat="1" ht="11.25">
      <c r="B492" s="150"/>
      <c r="D492" s="151" t="s">
        <v>159</v>
      </c>
      <c r="E492" s="152" t="s">
        <v>32</v>
      </c>
      <c r="F492" s="153" t="s">
        <v>455</v>
      </c>
      <c r="H492" s="154">
        <v>179.29499999999999</v>
      </c>
      <c r="I492" s="155"/>
      <c r="L492" s="150"/>
      <c r="M492" s="156"/>
      <c r="T492" s="157"/>
      <c r="AT492" s="152" t="s">
        <v>159</v>
      </c>
      <c r="AU492" s="152" t="s">
        <v>87</v>
      </c>
      <c r="AV492" s="12" t="s">
        <v>87</v>
      </c>
      <c r="AW492" s="12" t="s">
        <v>39</v>
      </c>
      <c r="AX492" s="12" t="s">
        <v>78</v>
      </c>
      <c r="AY492" s="152" t="s">
        <v>147</v>
      </c>
    </row>
    <row r="493" spans="2:51" s="12" customFormat="1" ht="11.25">
      <c r="B493" s="150"/>
      <c r="D493" s="151" t="s">
        <v>159</v>
      </c>
      <c r="E493" s="152" t="s">
        <v>32</v>
      </c>
      <c r="F493" s="153" t="s">
        <v>456</v>
      </c>
      <c r="H493" s="154">
        <v>95.17</v>
      </c>
      <c r="I493" s="155"/>
      <c r="L493" s="150"/>
      <c r="M493" s="156"/>
      <c r="T493" s="157"/>
      <c r="AT493" s="152" t="s">
        <v>159</v>
      </c>
      <c r="AU493" s="152" t="s">
        <v>87</v>
      </c>
      <c r="AV493" s="12" t="s">
        <v>87</v>
      </c>
      <c r="AW493" s="12" t="s">
        <v>39</v>
      </c>
      <c r="AX493" s="12" t="s">
        <v>78</v>
      </c>
      <c r="AY493" s="152" t="s">
        <v>147</v>
      </c>
    </row>
    <row r="494" spans="2:51" s="12" customFormat="1" ht="11.25">
      <c r="B494" s="150"/>
      <c r="D494" s="151" t="s">
        <v>159</v>
      </c>
      <c r="E494" s="152" t="s">
        <v>32</v>
      </c>
      <c r="F494" s="153" t="s">
        <v>457</v>
      </c>
      <c r="H494" s="154">
        <v>346.09300000000002</v>
      </c>
      <c r="I494" s="155"/>
      <c r="L494" s="150"/>
      <c r="M494" s="156"/>
      <c r="T494" s="157"/>
      <c r="AT494" s="152" t="s">
        <v>159</v>
      </c>
      <c r="AU494" s="152" t="s">
        <v>87</v>
      </c>
      <c r="AV494" s="12" t="s">
        <v>87</v>
      </c>
      <c r="AW494" s="12" t="s">
        <v>39</v>
      </c>
      <c r="AX494" s="12" t="s">
        <v>78</v>
      </c>
      <c r="AY494" s="152" t="s">
        <v>147</v>
      </c>
    </row>
    <row r="495" spans="2:51" s="12" customFormat="1" ht="11.25">
      <c r="B495" s="150"/>
      <c r="D495" s="151" t="s">
        <v>159</v>
      </c>
      <c r="E495" s="152" t="s">
        <v>32</v>
      </c>
      <c r="F495" s="153" t="s">
        <v>458</v>
      </c>
      <c r="H495" s="154">
        <v>210.23500000000001</v>
      </c>
      <c r="I495" s="155"/>
      <c r="L495" s="150"/>
      <c r="M495" s="156"/>
      <c r="T495" s="157"/>
      <c r="AT495" s="152" t="s">
        <v>159</v>
      </c>
      <c r="AU495" s="152" t="s">
        <v>87</v>
      </c>
      <c r="AV495" s="12" t="s">
        <v>87</v>
      </c>
      <c r="AW495" s="12" t="s">
        <v>39</v>
      </c>
      <c r="AX495" s="12" t="s">
        <v>78</v>
      </c>
      <c r="AY495" s="152" t="s">
        <v>147</v>
      </c>
    </row>
    <row r="496" spans="2:51" s="12" customFormat="1" ht="11.25">
      <c r="B496" s="150"/>
      <c r="D496" s="151" t="s">
        <v>159</v>
      </c>
      <c r="E496" s="152" t="s">
        <v>32</v>
      </c>
      <c r="F496" s="153" t="s">
        <v>459</v>
      </c>
      <c r="H496" s="154">
        <v>112.99</v>
      </c>
      <c r="I496" s="155"/>
      <c r="L496" s="150"/>
      <c r="M496" s="156"/>
      <c r="T496" s="157"/>
      <c r="AT496" s="152" t="s">
        <v>159</v>
      </c>
      <c r="AU496" s="152" t="s">
        <v>87</v>
      </c>
      <c r="AV496" s="12" t="s">
        <v>87</v>
      </c>
      <c r="AW496" s="12" t="s">
        <v>39</v>
      </c>
      <c r="AX496" s="12" t="s">
        <v>78</v>
      </c>
      <c r="AY496" s="152" t="s">
        <v>147</v>
      </c>
    </row>
    <row r="497" spans="2:65" s="12" customFormat="1" ht="11.25">
      <c r="B497" s="150"/>
      <c r="D497" s="151" t="s">
        <v>159</v>
      </c>
      <c r="E497" s="152" t="s">
        <v>32</v>
      </c>
      <c r="F497" s="153" t="s">
        <v>460</v>
      </c>
      <c r="H497" s="154">
        <v>102.87</v>
      </c>
      <c r="I497" s="155"/>
      <c r="L497" s="150"/>
      <c r="M497" s="156"/>
      <c r="T497" s="157"/>
      <c r="AT497" s="152" t="s">
        <v>159</v>
      </c>
      <c r="AU497" s="152" t="s">
        <v>87</v>
      </c>
      <c r="AV497" s="12" t="s">
        <v>87</v>
      </c>
      <c r="AW497" s="12" t="s">
        <v>39</v>
      </c>
      <c r="AX497" s="12" t="s">
        <v>78</v>
      </c>
      <c r="AY497" s="152" t="s">
        <v>147</v>
      </c>
    </row>
    <row r="498" spans="2:65" s="15" customFormat="1" ht="11.25">
      <c r="B498" s="172"/>
      <c r="D498" s="151" t="s">
        <v>159</v>
      </c>
      <c r="E498" s="173" t="s">
        <v>32</v>
      </c>
      <c r="F498" s="174" t="s">
        <v>189</v>
      </c>
      <c r="H498" s="175">
        <v>2479.7569999999996</v>
      </c>
      <c r="I498" s="176"/>
      <c r="L498" s="172"/>
      <c r="M498" s="177"/>
      <c r="T498" s="178"/>
      <c r="AT498" s="173" t="s">
        <v>159</v>
      </c>
      <c r="AU498" s="173" t="s">
        <v>87</v>
      </c>
      <c r="AV498" s="15" t="s">
        <v>190</v>
      </c>
      <c r="AW498" s="15" t="s">
        <v>39</v>
      </c>
      <c r="AX498" s="15" t="s">
        <v>78</v>
      </c>
      <c r="AY498" s="173" t="s">
        <v>147</v>
      </c>
    </row>
    <row r="499" spans="2:65" s="13" customFormat="1" ht="11.25">
      <c r="B499" s="158"/>
      <c r="D499" s="151" t="s">
        <v>159</v>
      </c>
      <c r="E499" s="159" t="s">
        <v>32</v>
      </c>
      <c r="F499" s="160" t="s">
        <v>162</v>
      </c>
      <c r="H499" s="161">
        <v>4250.2209999999995</v>
      </c>
      <c r="I499" s="162"/>
      <c r="L499" s="158"/>
      <c r="M499" s="163"/>
      <c r="T499" s="164"/>
      <c r="AT499" s="159" t="s">
        <v>159</v>
      </c>
      <c r="AU499" s="159" t="s">
        <v>87</v>
      </c>
      <c r="AV499" s="13" t="s">
        <v>155</v>
      </c>
      <c r="AW499" s="13" t="s">
        <v>39</v>
      </c>
      <c r="AX499" s="13" t="s">
        <v>85</v>
      </c>
      <c r="AY499" s="159" t="s">
        <v>147</v>
      </c>
    </row>
    <row r="500" spans="2:65" s="1" customFormat="1" ht="24.2" customHeight="1">
      <c r="B500" s="34"/>
      <c r="C500" s="133" t="s">
        <v>461</v>
      </c>
      <c r="D500" s="133" t="s">
        <v>150</v>
      </c>
      <c r="E500" s="134" t="s">
        <v>462</v>
      </c>
      <c r="F500" s="135" t="s">
        <v>463</v>
      </c>
      <c r="G500" s="136" t="s">
        <v>165</v>
      </c>
      <c r="H500" s="137">
        <v>253.65700000000001</v>
      </c>
      <c r="I500" s="138"/>
      <c r="J500" s="139">
        <f>ROUND(I500*H500,2)</f>
        <v>0</v>
      </c>
      <c r="K500" s="135" t="s">
        <v>154</v>
      </c>
      <c r="L500" s="34"/>
      <c r="M500" s="140" t="s">
        <v>32</v>
      </c>
      <c r="N500" s="141" t="s">
        <v>49</v>
      </c>
      <c r="P500" s="142">
        <f>O500*H500</f>
        <v>0</v>
      </c>
      <c r="Q500" s="142">
        <v>1E-3</v>
      </c>
      <c r="R500" s="142">
        <f>Q500*H500</f>
        <v>0.25365700000000002</v>
      </c>
      <c r="S500" s="142">
        <v>3.1E-4</v>
      </c>
      <c r="T500" s="143">
        <f>S500*H500</f>
        <v>7.8633670000000003E-2</v>
      </c>
      <c r="AR500" s="144" t="s">
        <v>284</v>
      </c>
      <c r="AT500" s="144" t="s">
        <v>150</v>
      </c>
      <c r="AU500" s="144" t="s">
        <v>87</v>
      </c>
      <c r="AY500" s="18" t="s">
        <v>147</v>
      </c>
      <c r="BE500" s="145">
        <f>IF(N500="základní",J500,0)</f>
        <v>0</v>
      </c>
      <c r="BF500" s="145">
        <f>IF(N500="snížená",J500,0)</f>
        <v>0</v>
      </c>
      <c r="BG500" s="145">
        <f>IF(N500="zákl. přenesená",J500,0)</f>
        <v>0</v>
      </c>
      <c r="BH500" s="145">
        <f>IF(N500="sníž. přenesená",J500,0)</f>
        <v>0</v>
      </c>
      <c r="BI500" s="145">
        <f>IF(N500="nulová",J500,0)</f>
        <v>0</v>
      </c>
      <c r="BJ500" s="18" t="s">
        <v>85</v>
      </c>
      <c r="BK500" s="145">
        <f>ROUND(I500*H500,2)</f>
        <v>0</v>
      </c>
      <c r="BL500" s="18" t="s">
        <v>284</v>
      </c>
      <c r="BM500" s="144" t="s">
        <v>464</v>
      </c>
    </row>
    <row r="501" spans="2:65" s="1" customFormat="1" ht="11.25">
      <c r="B501" s="34"/>
      <c r="D501" s="146" t="s">
        <v>157</v>
      </c>
      <c r="F501" s="147" t="s">
        <v>465</v>
      </c>
      <c r="I501" s="148"/>
      <c r="L501" s="34"/>
      <c r="M501" s="149"/>
      <c r="T501" s="55"/>
      <c r="AT501" s="18" t="s">
        <v>157</v>
      </c>
      <c r="AU501" s="18" t="s">
        <v>87</v>
      </c>
    </row>
    <row r="502" spans="2:65" s="14" customFormat="1" ht="11.25">
      <c r="B502" s="166"/>
      <c r="D502" s="151" t="s">
        <v>159</v>
      </c>
      <c r="E502" s="167" t="s">
        <v>32</v>
      </c>
      <c r="F502" s="168" t="s">
        <v>170</v>
      </c>
      <c r="H502" s="167" t="s">
        <v>32</v>
      </c>
      <c r="I502" s="169"/>
      <c r="L502" s="166"/>
      <c r="M502" s="170"/>
      <c r="T502" s="171"/>
      <c r="AT502" s="167" t="s">
        <v>159</v>
      </c>
      <c r="AU502" s="167" t="s">
        <v>87</v>
      </c>
      <c r="AV502" s="14" t="s">
        <v>85</v>
      </c>
      <c r="AW502" s="14" t="s">
        <v>39</v>
      </c>
      <c r="AX502" s="14" t="s">
        <v>78</v>
      </c>
      <c r="AY502" s="167" t="s">
        <v>147</v>
      </c>
    </row>
    <row r="503" spans="2:65" s="12" customFormat="1" ht="11.25">
      <c r="B503" s="150"/>
      <c r="D503" s="151" t="s">
        <v>159</v>
      </c>
      <c r="E503" s="152" t="s">
        <v>32</v>
      </c>
      <c r="F503" s="153" t="s">
        <v>466</v>
      </c>
      <c r="H503" s="154">
        <v>209.40700000000001</v>
      </c>
      <c r="I503" s="155"/>
      <c r="L503" s="150"/>
      <c r="M503" s="156"/>
      <c r="T503" s="157"/>
      <c r="AT503" s="152" t="s">
        <v>159</v>
      </c>
      <c r="AU503" s="152" t="s">
        <v>87</v>
      </c>
      <c r="AV503" s="12" t="s">
        <v>87</v>
      </c>
      <c r="AW503" s="12" t="s">
        <v>39</v>
      </c>
      <c r="AX503" s="12" t="s">
        <v>78</v>
      </c>
      <c r="AY503" s="152" t="s">
        <v>147</v>
      </c>
    </row>
    <row r="504" spans="2:65" s="12" customFormat="1" ht="11.25">
      <c r="B504" s="150"/>
      <c r="D504" s="151" t="s">
        <v>159</v>
      </c>
      <c r="E504" s="152" t="s">
        <v>32</v>
      </c>
      <c r="F504" s="153" t="s">
        <v>467</v>
      </c>
      <c r="H504" s="154">
        <v>44.25</v>
      </c>
      <c r="I504" s="155"/>
      <c r="L504" s="150"/>
      <c r="M504" s="156"/>
      <c r="T504" s="157"/>
      <c r="AT504" s="152" t="s">
        <v>159</v>
      </c>
      <c r="AU504" s="152" t="s">
        <v>87</v>
      </c>
      <c r="AV504" s="12" t="s">
        <v>87</v>
      </c>
      <c r="AW504" s="12" t="s">
        <v>39</v>
      </c>
      <c r="AX504" s="12" t="s">
        <v>78</v>
      </c>
      <c r="AY504" s="152" t="s">
        <v>147</v>
      </c>
    </row>
    <row r="505" spans="2:65" s="13" customFormat="1" ht="11.25">
      <c r="B505" s="158"/>
      <c r="D505" s="151" t="s">
        <v>159</v>
      </c>
      <c r="E505" s="159" t="s">
        <v>32</v>
      </c>
      <c r="F505" s="160" t="s">
        <v>162</v>
      </c>
      <c r="H505" s="161">
        <v>253.65700000000001</v>
      </c>
      <c r="I505" s="162"/>
      <c r="L505" s="158"/>
      <c r="M505" s="163"/>
      <c r="T505" s="164"/>
      <c r="AT505" s="159" t="s">
        <v>159</v>
      </c>
      <c r="AU505" s="159" t="s">
        <v>87</v>
      </c>
      <c r="AV505" s="13" t="s">
        <v>155</v>
      </c>
      <c r="AW505" s="13" t="s">
        <v>39</v>
      </c>
      <c r="AX505" s="13" t="s">
        <v>85</v>
      </c>
      <c r="AY505" s="159" t="s">
        <v>147</v>
      </c>
    </row>
    <row r="506" spans="2:65" s="1" customFormat="1" ht="24.2" customHeight="1">
      <c r="B506" s="34"/>
      <c r="C506" s="133" t="s">
        <v>468</v>
      </c>
      <c r="D506" s="133" t="s">
        <v>150</v>
      </c>
      <c r="E506" s="134" t="s">
        <v>469</v>
      </c>
      <c r="F506" s="135" t="s">
        <v>470</v>
      </c>
      <c r="G506" s="136" t="s">
        <v>165</v>
      </c>
      <c r="H506" s="137">
        <v>273.65199999999999</v>
      </c>
      <c r="I506" s="138"/>
      <c r="J506" s="139">
        <f>ROUND(I506*H506,2)</f>
        <v>0</v>
      </c>
      <c r="K506" s="135" t="s">
        <v>154</v>
      </c>
      <c r="L506" s="34"/>
      <c r="M506" s="140" t="s">
        <v>32</v>
      </c>
      <c r="N506" s="141" t="s">
        <v>49</v>
      </c>
      <c r="P506" s="142">
        <f>O506*H506</f>
        <v>0</v>
      </c>
      <c r="Q506" s="142">
        <v>1E-3</v>
      </c>
      <c r="R506" s="142">
        <f>Q506*H506</f>
        <v>0.27365200000000001</v>
      </c>
      <c r="S506" s="142">
        <v>3.1E-4</v>
      </c>
      <c r="T506" s="143">
        <f>S506*H506</f>
        <v>8.4832119999999997E-2</v>
      </c>
      <c r="AR506" s="144" t="s">
        <v>284</v>
      </c>
      <c r="AT506" s="144" t="s">
        <v>150</v>
      </c>
      <c r="AU506" s="144" t="s">
        <v>87</v>
      </c>
      <c r="AY506" s="18" t="s">
        <v>147</v>
      </c>
      <c r="BE506" s="145">
        <f>IF(N506="základní",J506,0)</f>
        <v>0</v>
      </c>
      <c r="BF506" s="145">
        <f>IF(N506="snížená",J506,0)</f>
        <v>0</v>
      </c>
      <c r="BG506" s="145">
        <f>IF(N506="zákl. přenesená",J506,0)</f>
        <v>0</v>
      </c>
      <c r="BH506" s="145">
        <f>IF(N506="sníž. přenesená",J506,0)</f>
        <v>0</v>
      </c>
      <c r="BI506" s="145">
        <f>IF(N506="nulová",J506,0)</f>
        <v>0</v>
      </c>
      <c r="BJ506" s="18" t="s">
        <v>85</v>
      </c>
      <c r="BK506" s="145">
        <f>ROUND(I506*H506,2)</f>
        <v>0</v>
      </c>
      <c r="BL506" s="18" t="s">
        <v>284</v>
      </c>
      <c r="BM506" s="144" t="s">
        <v>471</v>
      </c>
    </row>
    <row r="507" spans="2:65" s="1" customFormat="1" ht="11.25">
      <c r="B507" s="34"/>
      <c r="D507" s="146" t="s">
        <v>157</v>
      </c>
      <c r="F507" s="147" t="s">
        <v>472</v>
      </c>
      <c r="I507" s="148"/>
      <c r="L507" s="34"/>
      <c r="M507" s="149"/>
      <c r="T507" s="55"/>
      <c r="AT507" s="18" t="s">
        <v>157</v>
      </c>
      <c r="AU507" s="18" t="s">
        <v>87</v>
      </c>
    </row>
    <row r="508" spans="2:65" s="14" customFormat="1" ht="11.25">
      <c r="B508" s="166"/>
      <c r="D508" s="151" t="s">
        <v>159</v>
      </c>
      <c r="E508" s="167" t="s">
        <v>32</v>
      </c>
      <c r="F508" s="168" t="s">
        <v>170</v>
      </c>
      <c r="H508" s="167" t="s">
        <v>32</v>
      </c>
      <c r="I508" s="169"/>
      <c r="L508" s="166"/>
      <c r="M508" s="170"/>
      <c r="T508" s="171"/>
      <c r="AT508" s="167" t="s">
        <v>159</v>
      </c>
      <c r="AU508" s="167" t="s">
        <v>87</v>
      </c>
      <c r="AV508" s="14" t="s">
        <v>85</v>
      </c>
      <c r="AW508" s="14" t="s">
        <v>39</v>
      </c>
      <c r="AX508" s="14" t="s">
        <v>78</v>
      </c>
      <c r="AY508" s="167" t="s">
        <v>147</v>
      </c>
    </row>
    <row r="509" spans="2:65" s="12" customFormat="1" ht="22.5">
      <c r="B509" s="150"/>
      <c r="D509" s="151" t="s">
        <v>159</v>
      </c>
      <c r="E509" s="152" t="s">
        <v>32</v>
      </c>
      <c r="F509" s="153" t="s">
        <v>473</v>
      </c>
      <c r="H509" s="154">
        <v>83.997</v>
      </c>
      <c r="I509" s="155"/>
      <c r="L509" s="150"/>
      <c r="M509" s="156"/>
      <c r="T509" s="157"/>
      <c r="AT509" s="152" t="s">
        <v>159</v>
      </c>
      <c r="AU509" s="152" t="s">
        <v>87</v>
      </c>
      <c r="AV509" s="12" t="s">
        <v>87</v>
      </c>
      <c r="AW509" s="12" t="s">
        <v>39</v>
      </c>
      <c r="AX509" s="12" t="s">
        <v>78</v>
      </c>
      <c r="AY509" s="152" t="s">
        <v>147</v>
      </c>
    </row>
    <row r="510" spans="2:65" s="12" customFormat="1" ht="11.25">
      <c r="B510" s="150"/>
      <c r="D510" s="151" t="s">
        <v>159</v>
      </c>
      <c r="E510" s="152" t="s">
        <v>32</v>
      </c>
      <c r="F510" s="153" t="s">
        <v>474</v>
      </c>
      <c r="H510" s="154">
        <v>8.7110000000000003</v>
      </c>
      <c r="I510" s="155"/>
      <c r="L510" s="150"/>
      <c r="M510" s="156"/>
      <c r="T510" s="157"/>
      <c r="AT510" s="152" t="s">
        <v>159</v>
      </c>
      <c r="AU510" s="152" t="s">
        <v>87</v>
      </c>
      <c r="AV510" s="12" t="s">
        <v>87</v>
      </c>
      <c r="AW510" s="12" t="s">
        <v>39</v>
      </c>
      <c r="AX510" s="12" t="s">
        <v>78</v>
      </c>
      <c r="AY510" s="152" t="s">
        <v>147</v>
      </c>
    </row>
    <row r="511" spans="2:65" s="12" customFormat="1" ht="22.5">
      <c r="B511" s="150"/>
      <c r="D511" s="151" t="s">
        <v>159</v>
      </c>
      <c r="E511" s="152" t="s">
        <v>32</v>
      </c>
      <c r="F511" s="153" t="s">
        <v>475</v>
      </c>
      <c r="H511" s="154">
        <v>46.4</v>
      </c>
      <c r="I511" s="155"/>
      <c r="L511" s="150"/>
      <c r="M511" s="156"/>
      <c r="T511" s="157"/>
      <c r="AT511" s="152" t="s">
        <v>159</v>
      </c>
      <c r="AU511" s="152" t="s">
        <v>87</v>
      </c>
      <c r="AV511" s="12" t="s">
        <v>87</v>
      </c>
      <c r="AW511" s="12" t="s">
        <v>39</v>
      </c>
      <c r="AX511" s="12" t="s">
        <v>78</v>
      </c>
      <c r="AY511" s="152" t="s">
        <v>147</v>
      </c>
    </row>
    <row r="512" spans="2:65" s="15" customFormat="1" ht="11.25">
      <c r="B512" s="172"/>
      <c r="D512" s="151" t="s">
        <v>159</v>
      </c>
      <c r="E512" s="173" t="s">
        <v>32</v>
      </c>
      <c r="F512" s="174" t="s">
        <v>189</v>
      </c>
      <c r="H512" s="175">
        <v>139.108</v>
      </c>
      <c r="I512" s="176"/>
      <c r="L512" s="172"/>
      <c r="M512" s="177"/>
      <c r="T512" s="178"/>
      <c r="AT512" s="173" t="s">
        <v>159</v>
      </c>
      <c r="AU512" s="173" t="s">
        <v>87</v>
      </c>
      <c r="AV512" s="15" t="s">
        <v>190</v>
      </c>
      <c r="AW512" s="15" t="s">
        <v>39</v>
      </c>
      <c r="AX512" s="15" t="s">
        <v>78</v>
      </c>
      <c r="AY512" s="173" t="s">
        <v>147</v>
      </c>
    </row>
    <row r="513" spans="2:65" s="14" customFormat="1" ht="11.25">
      <c r="B513" s="166"/>
      <c r="D513" s="151" t="s">
        <v>159</v>
      </c>
      <c r="E513" s="167" t="s">
        <v>32</v>
      </c>
      <c r="F513" s="168" t="s">
        <v>191</v>
      </c>
      <c r="H513" s="167" t="s">
        <v>32</v>
      </c>
      <c r="I513" s="169"/>
      <c r="L513" s="166"/>
      <c r="M513" s="170"/>
      <c r="T513" s="171"/>
      <c r="AT513" s="167" t="s">
        <v>159</v>
      </c>
      <c r="AU513" s="167" t="s">
        <v>87</v>
      </c>
      <c r="AV513" s="14" t="s">
        <v>85</v>
      </c>
      <c r="AW513" s="14" t="s">
        <v>39</v>
      </c>
      <c r="AX513" s="14" t="s">
        <v>78</v>
      </c>
      <c r="AY513" s="167" t="s">
        <v>147</v>
      </c>
    </row>
    <row r="514" spans="2:65" s="12" customFormat="1" ht="22.5">
      <c r="B514" s="150"/>
      <c r="D514" s="151" t="s">
        <v>159</v>
      </c>
      <c r="E514" s="152" t="s">
        <v>32</v>
      </c>
      <c r="F514" s="153" t="s">
        <v>476</v>
      </c>
      <c r="H514" s="154">
        <v>134.54400000000001</v>
      </c>
      <c r="I514" s="155"/>
      <c r="L514" s="150"/>
      <c r="M514" s="156"/>
      <c r="T514" s="157"/>
      <c r="AT514" s="152" t="s">
        <v>159</v>
      </c>
      <c r="AU514" s="152" t="s">
        <v>87</v>
      </c>
      <c r="AV514" s="12" t="s">
        <v>87</v>
      </c>
      <c r="AW514" s="12" t="s">
        <v>39</v>
      </c>
      <c r="AX514" s="12" t="s">
        <v>78</v>
      </c>
      <c r="AY514" s="152" t="s">
        <v>147</v>
      </c>
    </row>
    <row r="515" spans="2:65" s="15" customFormat="1" ht="11.25">
      <c r="B515" s="172"/>
      <c r="D515" s="151" t="s">
        <v>159</v>
      </c>
      <c r="E515" s="173" t="s">
        <v>32</v>
      </c>
      <c r="F515" s="174" t="s">
        <v>189</v>
      </c>
      <c r="H515" s="175">
        <v>134.54400000000001</v>
      </c>
      <c r="I515" s="176"/>
      <c r="L515" s="172"/>
      <c r="M515" s="177"/>
      <c r="T515" s="178"/>
      <c r="AT515" s="173" t="s">
        <v>159</v>
      </c>
      <c r="AU515" s="173" t="s">
        <v>87</v>
      </c>
      <c r="AV515" s="15" t="s">
        <v>190</v>
      </c>
      <c r="AW515" s="15" t="s">
        <v>39</v>
      </c>
      <c r="AX515" s="15" t="s">
        <v>78</v>
      </c>
      <c r="AY515" s="173" t="s">
        <v>147</v>
      </c>
    </row>
    <row r="516" spans="2:65" s="13" customFormat="1" ht="11.25">
      <c r="B516" s="158"/>
      <c r="D516" s="151" t="s">
        <v>159</v>
      </c>
      <c r="E516" s="159" t="s">
        <v>32</v>
      </c>
      <c r="F516" s="160" t="s">
        <v>162</v>
      </c>
      <c r="H516" s="161">
        <v>273.65200000000004</v>
      </c>
      <c r="I516" s="162"/>
      <c r="L516" s="158"/>
      <c r="M516" s="163"/>
      <c r="T516" s="164"/>
      <c r="AT516" s="159" t="s">
        <v>159</v>
      </c>
      <c r="AU516" s="159" t="s">
        <v>87</v>
      </c>
      <c r="AV516" s="13" t="s">
        <v>155</v>
      </c>
      <c r="AW516" s="13" t="s">
        <v>39</v>
      </c>
      <c r="AX516" s="13" t="s">
        <v>85</v>
      </c>
      <c r="AY516" s="159" t="s">
        <v>147</v>
      </c>
    </row>
    <row r="517" spans="2:65" s="1" customFormat="1" ht="37.9" customHeight="1">
      <c r="B517" s="34"/>
      <c r="C517" s="133" t="s">
        <v>477</v>
      </c>
      <c r="D517" s="133" t="s">
        <v>150</v>
      </c>
      <c r="E517" s="134" t="s">
        <v>478</v>
      </c>
      <c r="F517" s="135" t="s">
        <v>479</v>
      </c>
      <c r="G517" s="136" t="s">
        <v>242</v>
      </c>
      <c r="H517" s="137">
        <v>924.29399999999998</v>
      </c>
      <c r="I517" s="138"/>
      <c r="J517" s="139">
        <f>ROUND(I517*H517,2)</f>
        <v>0</v>
      </c>
      <c r="K517" s="135" t="s">
        <v>154</v>
      </c>
      <c r="L517" s="34"/>
      <c r="M517" s="140" t="s">
        <v>32</v>
      </c>
      <c r="N517" s="141" t="s">
        <v>49</v>
      </c>
      <c r="P517" s="142">
        <f>O517*H517</f>
        <v>0</v>
      </c>
      <c r="Q517" s="142">
        <v>0</v>
      </c>
      <c r="R517" s="142">
        <f>Q517*H517</f>
        <v>0</v>
      </c>
      <c r="S517" s="142">
        <v>0</v>
      </c>
      <c r="T517" s="143">
        <f>S517*H517</f>
        <v>0</v>
      </c>
      <c r="AR517" s="144" t="s">
        <v>284</v>
      </c>
      <c r="AT517" s="144" t="s">
        <v>150</v>
      </c>
      <c r="AU517" s="144" t="s">
        <v>87</v>
      </c>
      <c r="AY517" s="18" t="s">
        <v>147</v>
      </c>
      <c r="BE517" s="145">
        <f>IF(N517="základní",J517,0)</f>
        <v>0</v>
      </c>
      <c r="BF517" s="145">
        <f>IF(N517="snížená",J517,0)</f>
        <v>0</v>
      </c>
      <c r="BG517" s="145">
        <f>IF(N517="zákl. přenesená",J517,0)</f>
        <v>0</v>
      </c>
      <c r="BH517" s="145">
        <f>IF(N517="sníž. přenesená",J517,0)</f>
        <v>0</v>
      </c>
      <c r="BI517" s="145">
        <f>IF(N517="nulová",J517,0)</f>
        <v>0</v>
      </c>
      <c r="BJ517" s="18" t="s">
        <v>85</v>
      </c>
      <c r="BK517" s="145">
        <f>ROUND(I517*H517,2)</f>
        <v>0</v>
      </c>
      <c r="BL517" s="18" t="s">
        <v>284</v>
      </c>
      <c r="BM517" s="144" t="s">
        <v>480</v>
      </c>
    </row>
    <row r="518" spans="2:65" s="1" customFormat="1" ht="11.25">
      <c r="B518" s="34"/>
      <c r="D518" s="146" t="s">
        <v>157</v>
      </c>
      <c r="F518" s="147" t="s">
        <v>481</v>
      </c>
      <c r="I518" s="148"/>
      <c r="L518" s="34"/>
      <c r="M518" s="149"/>
      <c r="T518" s="55"/>
      <c r="AT518" s="18" t="s">
        <v>157</v>
      </c>
      <c r="AU518" s="18" t="s">
        <v>87</v>
      </c>
    </row>
    <row r="519" spans="2:65" s="14" customFormat="1" ht="11.25">
      <c r="B519" s="166"/>
      <c r="D519" s="151" t="s">
        <v>159</v>
      </c>
      <c r="E519" s="167" t="s">
        <v>32</v>
      </c>
      <c r="F519" s="168" t="s">
        <v>170</v>
      </c>
      <c r="H519" s="167" t="s">
        <v>32</v>
      </c>
      <c r="I519" s="169"/>
      <c r="L519" s="166"/>
      <c r="M519" s="170"/>
      <c r="T519" s="171"/>
      <c r="AT519" s="167" t="s">
        <v>159</v>
      </c>
      <c r="AU519" s="167" t="s">
        <v>87</v>
      </c>
      <c r="AV519" s="14" t="s">
        <v>85</v>
      </c>
      <c r="AW519" s="14" t="s">
        <v>39</v>
      </c>
      <c r="AX519" s="14" t="s">
        <v>78</v>
      </c>
      <c r="AY519" s="167" t="s">
        <v>147</v>
      </c>
    </row>
    <row r="520" spans="2:65" s="12" customFormat="1" ht="11.25">
      <c r="B520" s="150"/>
      <c r="D520" s="151" t="s">
        <v>159</v>
      </c>
      <c r="E520" s="152" t="s">
        <v>32</v>
      </c>
      <c r="F520" s="153" t="s">
        <v>482</v>
      </c>
      <c r="H520" s="154">
        <v>35.24</v>
      </c>
      <c r="I520" s="155"/>
      <c r="L520" s="150"/>
      <c r="M520" s="156"/>
      <c r="T520" s="157"/>
      <c r="AT520" s="152" t="s">
        <v>159</v>
      </c>
      <c r="AU520" s="152" t="s">
        <v>87</v>
      </c>
      <c r="AV520" s="12" t="s">
        <v>87</v>
      </c>
      <c r="AW520" s="12" t="s">
        <v>39</v>
      </c>
      <c r="AX520" s="12" t="s">
        <v>78</v>
      </c>
      <c r="AY520" s="152" t="s">
        <v>147</v>
      </c>
    </row>
    <row r="521" spans="2:65" s="12" customFormat="1" ht="11.25">
      <c r="B521" s="150"/>
      <c r="D521" s="151" t="s">
        <v>159</v>
      </c>
      <c r="E521" s="152" t="s">
        <v>32</v>
      </c>
      <c r="F521" s="153" t="s">
        <v>483</v>
      </c>
      <c r="H521" s="154">
        <v>5.54</v>
      </c>
      <c r="I521" s="155"/>
      <c r="L521" s="150"/>
      <c r="M521" s="156"/>
      <c r="T521" s="157"/>
      <c r="AT521" s="152" t="s">
        <v>159</v>
      </c>
      <c r="AU521" s="152" t="s">
        <v>87</v>
      </c>
      <c r="AV521" s="12" t="s">
        <v>87</v>
      </c>
      <c r="AW521" s="12" t="s">
        <v>39</v>
      </c>
      <c r="AX521" s="12" t="s">
        <v>78</v>
      </c>
      <c r="AY521" s="152" t="s">
        <v>147</v>
      </c>
    </row>
    <row r="522" spans="2:65" s="12" customFormat="1" ht="33.75">
      <c r="B522" s="150"/>
      <c r="D522" s="151" t="s">
        <v>159</v>
      </c>
      <c r="E522" s="152" t="s">
        <v>32</v>
      </c>
      <c r="F522" s="153" t="s">
        <v>484</v>
      </c>
      <c r="H522" s="154">
        <v>89.68</v>
      </c>
      <c r="I522" s="155"/>
      <c r="L522" s="150"/>
      <c r="M522" s="156"/>
      <c r="T522" s="157"/>
      <c r="AT522" s="152" t="s">
        <v>159</v>
      </c>
      <c r="AU522" s="152" t="s">
        <v>87</v>
      </c>
      <c r="AV522" s="12" t="s">
        <v>87</v>
      </c>
      <c r="AW522" s="12" t="s">
        <v>39</v>
      </c>
      <c r="AX522" s="12" t="s">
        <v>78</v>
      </c>
      <c r="AY522" s="152" t="s">
        <v>147</v>
      </c>
    </row>
    <row r="523" spans="2:65" s="12" customFormat="1" ht="11.25">
      <c r="B523" s="150"/>
      <c r="D523" s="151" t="s">
        <v>159</v>
      </c>
      <c r="E523" s="152" t="s">
        <v>32</v>
      </c>
      <c r="F523" s="153" t="s">
        <v>485</v>
      </c>
      <c r="H523" s="154">
        <v>6.14</v>
      </c>
      <c r="I523" s="155"/>
      <c r="L523" s="150"/>
      <c r="M523" s="156"/>
      <c r="T523" s="157"/>
      <c r="AT523" s="152" t="s">
        <v>159</v>
      </c>
      <c r="AU523" s="152" t="s">
        <v>87</v>
      </c>
      <c r="AV523" s="12" t="s">
        <v>87</v>
      </c>
      <c r="AW523" s="12" t="s">
        <v>39</v>
      </c>
      <c r="AX523" s="12" t="s">
        <v>78</v>
      </c>
      <c r="AY523" s="152" t="s">
        <v>147</v>
      </c>
    </row>
    <row r="524" spans="2:65" s="12" customFormat="1" ht="11.25">
      <c r="B524" s="150"/>
      <c r="D524" s="151" t="s">
        <v>159</v>
      </c>
      <c r="E524" s="152" t="s">
        <v>32</v>
      </c>
      <c r="F524" s="153" t="s">
        <v>486</v>
      </c>
      <c r="H524" s="154">
        <v>6.14</v>
      </c>
      <c r="I524" s="155"/>
      <c r="L524" s="150"/>
      <c r="M524" s="156"/>
      <c r="T524" s="157"/>
      <c r="AT524" s="152" t="s">
        <v>159</v>
      </c>
      <c r="AU524" s="152" t="s">
        <v>87</v>
      </c>
      <c r="AV524" s="12" t="s">
        <v>87</v>
      </c>
      <c r="AW524" s="12" t="s">
        <v>39</v>
      </c>
      <c r="AX524" s="12" t="s">
        <v>78</v>
      </c>
      <c r="AY524" s="152" t="s">
        <v>147</v>
      </c>
    </row>
    <row r="525" spans="2:65" s="12" customFormat="1" ht="11.25">
      <c r="B525" s="150"/>
      <c r="D525" s="151" t="s">
        <v>159</v>
      </c>
      <c r="E525" s="152" t="s">
        <v>32</v>
      </c>
      <c r="F525" s="153" t="s">
        <v>487</v>
      </c>
      <c r="H525" s="154">
        <v>5.14</v>
      </c>
      <c r="I525" s="155"/>
      <c r="L525" s="150"/>
      <c r="M525" s="156"/>
      <c r="T525" s="157"/>
      <c r="AT525" s="152" t="s">
        <v>159</v>
      </c>
      <c r="AU525" s="152" t="s">
        <v>87</v>
      </c>
      <c r="AV525" s="12" t="s">
        <v>87</v>
      </c>
      <c r="AW525" s="12" t="s">
        <v>39</v>
      </c>
      <c r="AX525" s="12" t="s">
        <v>78</v>
      </c>
      <c r="AY525" s="152" t="s">
        <v>147</v>
      </c>
    </row>
    <row r="526" spans="2:65" s="12" customFormat="1" ht="11.25">
      <c r="B526" s="150"/>
      <c r="D526" s="151" t="s">
        <v>159</v>
      </c>
      <c r="E526" s="152" t="s">
        <v>32</v>
      </c>
      <c r="F526" s="153" t="s">
        <v>488</v>
      </c>
      <c r="H526" s="154">
        <v>5.14</v>
      </c>
      <c r="I526" s="155"/>
      <c r="L526" s="150"/>
      <c r="M526" s="156"/>
      <c r="T526" s="157"/>
      <c r="AT526" s="152" t="s">
        <v>159</v>
      </c>
      <c r="AU526" s="152" t="s">
        <v>87</v>
      </c>
      <c r="AV526" s="12" t="s">
        <v>87</v>
      </c>
      <c r="AW526" s="12" t="s">
        <v>39</v>
      </c>
      <c r="AX526" s="12" t="s">
        <v>78</v>
      </c>
      <c r="AY526" s="152" t="s">
        <v>147</v>
      </c>
    </row>
    <row r="527" spans="2:65" s="12" customFormat="1" ht="11.25">
      <c r="B527" s="150"/>
      <c r="D527" s="151" t="s">
        <v>159</v>
      </c>
      <c r="E527" s="152" t="s">
        <v>32</v>
      </c>
      <c r="F527" s="153" t="s">
        <v>489</v>
      </c>
      <c r="H527" s="154">
        <v>20.84</v>
      </c>
      <c r="I527" s="155"/>
      <c r="L527" s="150"/>
      <c r="M527" s="156"/>
      <c r="T527" s="157"/>
      <c r="AT527" s="152" t="s">
        <v>159</v>
      </c>
      <c r="AU527" s="152" t="s">
        <v>87</v>
      </c>
      <c r="AV527" s="12" t="s">
        <v>87</v>
      </c>
      <c r="AW527" s="12" t="s">
        <v>39</v>
      </c>
      <c r="AX527" s="12" t="s">
        <v>78</v>
      </c>
      <c r="AY527" s="152" t="s">
        <v>147</v>
      </c>
    </row>
    <row r="528" spans="2:65" s="12" customFormat="1" ht="11.25">
      <c r="B528" s="150"/>
      <c r="D528" s="151" t="s">
        <v>159</v>
      </c>
      <c r="E528" s="152" t="s">
        <v>32</v>
      </c>
      <c r="F528" s="153" t="s">
        <v>490</v>
      </c>
      <c r="H528" s="154">
        <v>8.98</v>
      </c>
      <c r="I528" s="155"/>
      <c r="L528" s="150"/>
      <c r="M528" s="156"/>
      <c r="T528" s="157"/>
      <c r="AT528" s="152" t="s">
        <v>159</v>
      </c>
      <c r="AU528" s="152" t="s">
        <v>87</v>
      </c>
      <c r="AV528" s="12" t="s">
        <v>87</v>
      </c>
      <c r="AW528" s="12" t="s">
        <v>39</v>
      </c>
      <c r="AX528" s="12" t="s">
        <v>78</v>
      </c>
      <c r="AY528" s="152" t="s">
        <v>147</v>
      </c>
    </row>
    <row r="529" spans="2:51" s="12" customFormat="1" ht="22.5">
      <c r="B529" s="150"/>
      <c r="D529" s="151" t="s">
        <v>159</v>
      </c>
      <c r="E529" s="152" t="s">
        <v>32</v>
      </c>
      <c r="F529" s="153" t="s">
        <v>491</v>
      </c>
      <c r="H529" s="154">
        <v>32.24</v>
      </c>
      <c r="I529" s="155"/>
      <c r="L529" s="150"/>
      <c r="M529" s="156"/>
      <c r="T529" s="157"/>
      <c r="AT529" s="152" t="s">
        <v>159</v>
      </c>
      <c r="AU529" s="152" t="s">
        <v>87</v>
      </c>
      <c r="AV529" s="12" t="s">
        <v>87</v>
      </c>
      <c r="AW529" s="12" t="s">
        <v>39</v>
      </c>
      <c r="AX529" s="12" t="s">
        <v>78</v>
      </c>
      <c r="AY529" s="152" t="s">
        <v>147</v>
      </c>
    </row>
    <row r="530" spans="2:51" s="12" customFormat="1" ht="11.25">
      <c r="B530" s="150"/>
      <c r="D530" s="151" t="s">
        <v>159</v>
      </c>
      <c r="E530" s="152" t="s">
        <v>32</v>
      </c>
      <c r="F530" s="153" t="s">
        <v>492</v>
      </c>
      <c r="H530" s="154">
        <v>14.66</v>
      </c>
      <c r="I530" s="155"/>
      <c r="L530" s="150"/>
      <c r="M530" s="156"/>
      <c r="T530" s="157"/>
      <c r="AT530" s="152" t="s">
        <v>159</v>
      </c>
      <c r="AU530" s="152" t="s">
        <v>87</v>
      </c>
      <c r="AV530" s="12" t="s">
        <v>87</v>
      </c>
      <c r="AW530" s="12" t="s">
        <v>39</v>
      </c>
      <c r="AX530" s="12" t="s">
        <v>78</v>
      </c>
      <c r="AY530" s="152" t="s">
        <v>147</v>
      </c>
    </row>
    <row r="531" spans="2:51" s="12" customFormat="1" ht="11.25">
      <c r="B531" s="150"/>
      <c r="D531" s="151" t="s">
        <v>159</v>
      </c>
      <c r="E531" s="152" t="s">
        <v>32</v>
      </c>
      <c r="F531" s="153" t="s">
        <v>493</v>
      </c>
      <c r="H531" s="154">
        <v>25.68</v>
      </c>
      <c r="I531" s="155"/>
      <c r="L531" s="150"/>
      <c r="M531" s="156"/>
      <c r="T531" s="157"/>
      <c r="AT531" s="152" t="s">
        <v>159</v>
      </c>
      <c r="AU531" s="152" t="s">
        <v>87</v>
      </c>
      <c r="AV531" s="12" t="s">
        <v>87</v>
      </c>
      <c r="AW531" s="12" t="s">
        <v>39</v>
      </c>
      <c r="AX531" s="12" t="s">
        <v>78</v>
      </c>
      <c r="AY531" s="152" t="s">
        <v>147</v>
      </c>
    </row>
    <row r="532" spans="2:51" s="12" customFormat="1" ht="11.25">
      <c r="B532" s="150"/>
      <c r="D532" s="151" t="s">
        <v>159</v>
      </c>
      <c r="E532" s="152" t="s">
        <v>32</v>
      </c>
      <c r="F532" s="153" t="s">
        <v>494</v>
      </c>
      <c r="H532" s="154">
        <v>22.36</v>
      </c>
      <c r="I532" s="155"/>
      <c r="L532" s="150"/>
      <c r="M532" s="156"/>
      <c r="T532" s="157"/>
      <c r="AT532" s="152" t="s">
        <v>159</v>
      </c>
      <c r="AU532" s="152" t="s">
        <v>87</v>
      </c>
      <c r="AV532" s="12" t="s">
        <v>87</v>
      </c>
      <c r="AW532" s="12" t="s">
        <v>39</v>
      </c>
      <c r="AX532" s="12" t="s">
        <v>78</v>
      </c>
      <c r="AY532" s="152" t="s">
        <v>147</v>
      </c>
    </row>
    <row r="533" spans="2:51" s="12" customFormat="1" ht="11.25">
      <c r="B533" s="150"/>
      <c r="D533" s="151" t="s">
        <v>159</v>
      </c>
      <c r="E533" s="152" t="s">
        <v>32</v>
      </c>
      <c r="F533" s="153" t="s">
        <v>495</v>
      </c>
      <c r="H533" s="154">
        <v>7.54</v>
      </c>
      <c r="I533" s="155"/>
      <c r="L533" s="150"/>
      <c r="M533" s="156"/>
      <c r="T533" s="157"/>
      <c r="AT533" s="152" t="s">
        <v>159</v>
      </c>
      <c r="AU533" s="152" t="s">
        <v>87</v>
      </c>
      <c r="AV533" s="12" t="s">
        <v>87</v>
      </c>
      <c r="AW533" s="12" t="s">
        <v>39</v>
      </c>
      <c r="AX533" s="12" t="s">
        <v>78</v>
      </c>
      <c r="AY533" s="152" t="s">
        <v>147</v>
      </c>
    </row>
    <row r="534" spans="2:51" s="12" customFormat="1" ht="11.25">
      <c r="B534" s="150"/>
      <c r="D534" s="151" t="s">
        <v>159</v>
      </c>
      <c r="E534" s="152" t="s">
        <v>32</v>
      </c>
      <c r="F534" s="153" t="s">
        <v>496</v>
      </c>
      <c r="H534" s="154">
        <v>7.54</v>
      </c>
      <c r="I534" s="155"/>
      <c r="L534" s="150"/>
      <c r="M534" s="156"/>
      <c r="T534" s="157"/>
      <c r="AT534" s="152" t="s">
        <v>159</v>
      </c>
      <c r="AU534" s="152" t="s">
        <v>87</v>
      </c>
      <c r="AV534" s="12" t="s">
        <v>87</v>
      </c>
      <c r="AW534" s="12" t="s">
        <v>39</v>
      </c>
      <c r="AX534" s="12" t="s">
        <v>78</v>
      </c>
      <c r="AY534" s="152" t="s">
        <v>147</v>
      </c>
    </row>
    <row r="535" spans="2:51" s="12" customFormat="1" ht="11.25">
      <c r="B535" s="150"/>
      <c r="D535" s="151" t="s">
        <v>159</v>
      </c>
      <c r="E535" s="152" t="s">
        <v>32</v>
      </c>
      <c r="F535" s="153" t="s">
        <v>497</v>
      </c>
      <c r="H535" s="154">
        <v>8.4239999999999995</v>
      </c>
      <c r="I535" s="155"/>
      <c r="L535" s="150"/>
      <c r="M535" s="156"/>
      <c r="T535" s="157"/>
      <c r="AT535" s="152" t="s">
        <v>159</v>
      </c>
      <c r="AU535" s="152" t="s">
        <v>87</v>
      </c>
      <c r="AV535" s="12" t="s">
        <v>87</v>
      </c>
      <c r="AW535" s="12" t="s">
        <v>39</v>
      </c>
      <c r="AX535" s="12" t="s">
        <v>78</v>
      </c>
      <c r="AY535" s="152" t="s">
        <v>147</v>
      </c>
    </row>
    <row r="536" spans="2:51" s="12" customFormat="1" ht="11.25">
      <c r="B536" s="150"/>
      <c r="D536" s="151" t="s">
        <v>159</v>
      </c>
      <c r="E536" s="152" t="s">
        <v>32</v>
      </c>
      <c r="F536" s="153" t="s">
        <v>498</v>
      </c>
      <c r="H536" s="154">
        <v>10.96</v>
      </c>
      <c r="I536" s="155"/>
      <c r="L536" s="150"/>
      <c r="M536" s="156"/>
      <c r="T536" s="157"/>
      <c r="AT536" s="152" t="s">
        <v>159</v>
      </c>
      <c r="AU536" s="152" t="s">
        <v>87</v>
      </c>
      <c r="AV536" s="12" t="s">
        <v>87</v>
      </c>
      <c r="AW536" s="12" t="s">
        <v>39</v>
      </c>
      <c r="AX536" s="12" t="s">
        <v>78</v>
      </c>
      <c r="AY536" s="152" t="s">
        <v>147</v>
      </c>
    </row>
    <row r="537" spans="2:51" s="12" customFormat="1" ht="22.5">
      <c r="B537" s="150"/>
      <c r="D537" s="151" t="s">
        <v>159</v>
      </c>
      <c r="E537" s="152" t="s">
        <v>32</v>
      </c>
      <c r="F537" s="153" t="s">
        <v>499</v>
      </c>
      <c r="H537" s="154">
        <v>55.7</v>
      </c>
      <c r="I537" s="155"/>
      <c r="L537" s="150"/>
      <c r="M537" s="156"/>
      <c r="T537" s="157"/>
      <c r="AT537" s="152" t="s">
        <v>159</v>
      </c>
      <c r="AU537" s="152" t="s">
        <v>87</v>
      </c>
      <c r="AV537" s="12" t="s">
        <v>87</v>
      </c>
      <c r="AW537" s="12" t="s">
        <v>39</v>
      </c>
      <c r="AX537" s="12" t="s">
        <v>78</v>
      </c>
      <c r="AY537" s="152" t="s">
        <v>147</v>
      </c>
    </row>
    <row r="538" spans="2:51" s="15" customFormat="1" ht="11.25">
      <c r="B538" s="172"/>
      <c r="D538" s="151" t="s">
        <v>159</v>
      </c>
      <c r="E538" s="173" t="s">
        <v>32</v>
      </c>
      <c r="F538" s="174" t="s">
        <v>189</v>
      </c>
      <c r="H538" s="175">
        <v>367.94399999999996</v>
      </c>
      <c r="I538" s="176"/>
      <c r="L538" s="172"/>
      <c r="M538" s="177"/>
      <c r="T538" s="178"/>
      <c r="AT538" s="173" t="s">
        <v>159</v>
      </c>
      <c r="AU538" s="173" t="s">
        <v>87</v>
      </c>
      <c r="AV538" s="15" t="s">
        <v>190</v>
      </c>
      <c r="AW538" s="15" t="s">
        <v>39</v>
      </c>
      <c r="AX538" s="15" t="s">
        <v>78</v>
      </c>
      <c r="AY538" s="173" t="s">
        <v>147</v>
      </c>
    </row>
    <row r="539" spans="2:51" s="14" customFormat="1" ht="11.25">
      <c r="B539" s="166"/>
      <c r="D539" s="151" t="s">
        <v>159</v>
      </c>
      <c r="E539" s="167" t="s">
        <v>32</v>
      </c>
      <c r="F539" s="168" t="s">
        <v>191</v>
      </c>
      <c r="H539" s="167" t="s">
        <v>32</v>
      </c>
      <c r="I539" s="169"/>
      <c r="L539" s="166"/>
      <c r="M539" s="170"/>
      <c r="T539" s="171"/>
      <c r="AT539" s="167" t="s">
        <v>159</v>
      </c>
      <c r="AU539" s="167" t="s">
        <v>87</v>
      </c>
      <c r="AV539" s="14" t="s">
        <v>85</v>
      </c>
      <c r="AW539" s="14" t="s">
        <v>39</v>
      </c>
      <c r="AX539" s="14" t="s">
        <v>78</v>
      </c>
      <c r="AY539" s="167" t="s">
        <v>147</v>
      </c>
    </row>
    <row r="540" spans="2:51" s="12" customFormat="1" ht="11.25">
      <c r="B540" s="150"/>
      <c r="D540" s="151" t="s">
        <v>159</v>
      </c>
      <c r="E540" s="152" t="s">
        <v>32</v>
      </c>
      <c r="F540" s="153" t="s">
        <v>500</v>
      </c>
      <c r="H540" s="154">
        <v>48.74</v>
      </c>
      <c r="I540" s="155"/>
      <c r="L540" s="150"/>
      <c r="M540" s="156"/>
      <c r="T540" s="157"/>
      <c r="AT540" s="152" t="s">
        <v>159</v>
      </c>
      <c r="AU540" s="152" t="s">
        <v>87</v>
      </c>
      <c r="AV540" s="12" t="s">
        <v>87</v>
      </c>
      <c r="AW540" s="12" t="s">
        <v>39</v>
      </c>
      <c r="AX540" s="12" t="s">
        <v>78</v>
      </c>
      <c r="AY540" s="152" t="s">
        <v>147</v>
      </c>
    </row>
    <row r="541" spans="2:51" s="12" customFormat="1" ht="11.25">
      <c r="B541" s="150"/>
      <c r="D541" s="151" t="s">
        <v>159</v>
      </c>
      <c r="E541" s="152" t="s">
        <v>32</v>
      </c>
      <c r="F541" s="153" t="s">
        <v>501</v>
      </c>
      <c r="H541" s="154">
        <v>41.54</v>
      </c>
      <c r="I541" s="155"/>
      <c r="L541" s="150"/>
      <c r="M541" s="156"/>
      <c r="T541" s="157"/>
      <c r="AT541" s="152" t="s">
        <v>159</v>
      </c>
      <c r="AU541" s="152" t="s">
        <v>87</v>
      </c>
      <c r="AV541" s="12" t="s">
        <v>87</v>
      </c>
      <c r="AW541" s="12" t="s">
        <v>39</v>
      </c>
      <c r="AX541" s="12" t="s">
        <v>78</v>
      </c>
      <c r="AY541" s="152" t="s">
        <v>147</v>
      </c>
    </row>
    <row r="542" spans="2:51" s="12" customFormat="1" ht="11.25">
      <c r="B542" s="150"/>
      <c r="D542" s="151" t="s">
        <v>159</v>
      </c>
      <c r="E542" s="152" t="s">
        <v>32</v>
      </c>
      <c r="F542" s="153" t="s">
        <v>502</v>
      </c>
      <c r="H542" s="154">
        <v>33.700000000000003</v>
      </c>
      <c r="I542" s="155"/>
      <c r="L542" s="150"/>
      <c r="M542" s="156"/>
      <c r="T542" s="157"/>
      <c r="AT542" s="152" t="s">
        <v>159</v>
      </c>
      <c r="AU542" s="152" t="s">
        <v>87</v>
      </c>
      <c r="AV542" s="12" t="s">
        <v>87</v>
      </c>
      <c r="AW542" s="12" t="s">
        <v>39</v>
      </c>
      <c r="AX542" s="12" t="s">
        <v>78</v>
      </c>
      <c r="AY542" s="152" t="s">
        <v>147</v>
      </c>
    </row>
    <row r="543" spans="2:51" s="12" customFormat="1" ht="11.25">
      <c r="B543" s="150"/>
      <c r="D543" s="151" t="s">
        <v>159</v>
      </c>
      <c r="E543" s="152" t="s">
        <v>32</v>
      </c>
      <c r="F543" s="153" t="s">
        <v>503</v>
      </c>
      <c r="H543" s="154">
        <v>31.3</v>
      </c>
      <c r="I543" s="155"/>
      <c r="L543" s="150"/>
      <c r="M543" s="156"/>
      <c r="T543" s="157"/>
      <c r="AT543" s="152" t="s">
        <v>159</v>
      </c>
      <c r="AU543" s="152" t="s">
        <v>87</v>
      </c>
      <c r="AV543" s="12" t="s">
        <v>87</v>
      </c>
      <c r="AW543" s="12" t="s">
        <v>39</v>
      </c>
      <c r="AX543" s="12" t="s">
        <v>78</v>
      </c>
      <c r="AY543" s="152" t="s">
        <v>147</v>
      </c>
    </row>
    <row r="544" spans="2:51" s="12" customFormat="1" ht="11.25">
      <c r="B544" s="150"/>
      <c r="D544" s="151" t="s">
        <v>159</v>
      </c>
      <c r="E544" s="152" t="s">
        <v>32</v>
      </c>
      <c r="F544" s="153" t="s">
        <v>504</v>
      </c>
      <c r="H544" s="154">
        <v>47.08</v>
      </c>
      <c r="I544" s="155"/>
      <c r="L544" s="150"/>
      <c r="M544" s="156"/>
      <c r="T544" s="157"/>
      <c r="AT544" s="152" t="s">
        <v>159</v>
      </c>
      <c r="AU544" s="152" t="s">
        <v>87</v>
      </c>
      <c r="AV544" s="12" t="s">
        <v>87</v>
      </c>
      <c r="AW544" s="12" t="s">
        <v>39</v>
      </c>
      <c r="AX544" s="12" t="s">
        <v>78</v>
      </c>
      <c r="AY544" s="152" t="s">
        <v>147</v>
      </c>
    </row>
    <row r="545" spans="2:65" s="12" customFormat="1" ht="11.25">
      <c r="B545" s="150"/>
      <c r="D545" s="151" t="s">
        <v>159</v>
      </c>
      <c r="E545" s="152" t="s">
        <v>32</v>
      </c>
      <c r="F545" s="153" t="s">
        <v>505</v>
      </c>
      <c r="H545" s="154">
        <v>32.42</v>
      </c>
      <c r="I545" s="155"/>
      <c r="L545" s="150"/>
      <c r="M545" s="156"/>
      <c r="T545" s="157"/>
      <c r="AT545" s="152" t="s">
        <v>159</v>
      </c>
      <c r="AU545" s="152" t="s">
        <v>87</v>
      </c>
      <c r="AV545" s="12" t="s">
        <v>87</v>
      </c>
      <c r="AW545" s="12" t="s">
        <v>39</v>
      </c>
      <c r="AX545" s="12" t="s">
        <v>78</v>
      </c>
      <c r="AY545" s="152" t="s">
        <v>147</v>
      </c>
    </row>
    <row r="546" spans="2:65" s="12" customFormat="1" ht="11.25">
      <c r="B546" s="150"/>
      <c r="D546" s="151" t="s">
        <v>159</v>
      </c>
      <c r="E546" s="152" t="s">
        <v>32</v>
      </c>
      <c r="F546" s="153" t="s">
        <v>506</v>
      </c>
      <c r="H546" s="154">
        <v>26.88</v>
      </c>
      <c r="I546" s="155"/>
      <c r="L546" s="150"/>
      <c r="M546" s="156"/>
      <c r="T546" s="157"/>
      <c r="AT546" s="152" t="s">
        <v>159</v>
      </c>
      <c r="AU546" s="152" t="s">
        <v>87</v>
      </c>
      <c r="AV546" s="12" t="s">
        <v>87</v>
      </c>
      <c r="AW546" s="12" t="s">
        <v>39</v>
      </c>
      <c r="AX546" s="12" t="s">
        <v>78</v>
      </c>
      <c r="AY546" s="152" t="s">
        <v>147</v>
      </c>
    </row>
    <row r="547" spans="2:65" s="12" customFormat="1" ht="11.25">
      <c r="B547" s="150"/>
      <c r="D547" s="151" t="s">
        <v>159</v>
      </c>
      <c r="E547" s="152" t="s">
        <v>32</v>
      </c>
      <c r="F547" s="153" t="s">
        <v>507</v>
      </c>
      <c r="H547" s="154">
        <v>34.340000000000003</v>
      </c>
      <c r="I547" s="155"/>
      <c r="L547" s="150"/>
      <c r="M547" s="156"/>
      <c r="T547" s="157"/>
      <c r="AT547" s="152" t="s">
        <v>159</v>
      </c>
      <c r="AU547" s="152" t="s">
        <v>87</v>
      </c>
      <c r="AV547" s="12" t="s">
        <v>87</v>
      </c>
      <c r="AW547" s="12" t="s">
        <v>39</v>
      </c>
      <c r="AX547" s="12" t="s">
        <v>78</v>
      </c>
      <c r="AY547" s="152" t="s">
        <v>147</v>
      </c>
    </row>
    <row r="548" spans="2:65" s="12" customFormat="1" ht="11.25">
      <c r="B548" s="150"/>
      <c r="D548" s="151" t="s">
        <v>159</v>
      </c>
      <c r="E548" s="152" t="s">
        <v>32</v>
      </c>
      <c r="F548" s="153" t="s">
        <v>508</v>
      </c>
      <c r="H548" s="154">
        <v>14.15</v>
      </c>
      <c r="I548" s="155"/>
      <c r="L548" s="150"/>
      <c r="M548" s="156"/>
      <c r="T548" s="157"/>
      <c r="AT548" s="152" t="s">
        <v>159</v>
      </c>
      <c r="AU548" s="152" t="s">
        <v>87</v>
      </c>
      <c r="AV548" s="12" t="s">
        <v>87</v>
      </c>
      <c r="AW548" s="12" t="s">
        <v>39</v>
      </c>
      <c r="AX548" s="12" t="s">
        <v>78</v>
      </c>
      <c r="AY548" s="152" t="s">
        <v>147</v>
      </c>
    </row>
    <row r="549" spans="2:65" s="12" customFormat="1" ht="11.25">
      <c r="B549" s="150"/>
      <c r="D549" s="151" t="s">
        <v>159</v>
      </c>
      <c r="E549" s="152" t="s">
        <v>32</v>
      </c>
      <c r="F549" s="153" t="s">
        <v>509</v>
      </c>
      <c r="H549" s="154">
        <v>40.51</v>
      </c>
      <c r="I549" s="155"/>
      <c r="L549" s="150"/>
      <c r="M549" s="156"/>
      <c r="T549" s="157"/>
      <c r="AT549" s="152" t="s">
        <v>159</v>
      </c>
      <c r="AU549" s="152" t="s">
        <v>87</v>
      </c>
      <c r="AV549" s="12" t="s">
        <v>87</v>
      </c>
      <c r="AW549" s="12" t="s">
        <v>39</v>
      </c>
      <c r="AX549" s="12" t="s">
        <v>78</v>
      </c>
      <c r="AY549" s="152" t="s">
        <v>147</v>
      </c>
    </row>
    <row r="550" spans="2:65" s="12" customFormat="1" ht="11.25">
      <c r="B550" s="150"/>
      <c r="D550" s="151" t="s">
        <v>159</v>
      </c>
      <c r="E550" s="152" t="s">
        <v>32</v>
      </c>
      <c r="F550" s="153" t="s">
        <v>510</v>
      </c>
      <c r="H550" s="154">
        <v>12.95</v>
      </c>
      <c r="I550" s="155"/>
      <c r="L550" s="150"/>
      <c r="M550" s="156"/>
      <c r="T550" s="157"/>
      <c r="AT550" s="152" t="s">
        <v>159</v>
      </c>
      <c r="AU550" s="152" t="s">
        <v>87</v>
      </c>
      <c r="AV550" s="12" t="s">
        <v>87</v>
      </c>
      <c r="AW550" s="12" t="s">
        <v>39</v>
      </c>
      <c r="AX550" s="12" t="s">
        <v>78</v>
      </c>
      <c r="AY550" s="152" t="s">
        <v>147</v>
      </c>
    </row>
    <row r="551" spans="2:65" s="12" customFormat="1" ht="22.5">
      <c r="B551" s="150"/>
      <c r="D551" s="151" t="s">
        <v>159</v>
      </c>
      <c r="E551" s="152" t="s">
        <v>32</v>
      </c>
      <c r="F551" s="153" t="s">
        <v>511</v>
      </c>
      <c r="H551" s="154">
        <v>100.44</v>
      </c>
      <c r="I551" s="155"/>
      <c r="L551" s="150"/>
      <c r="M551" s="156"/>
      <c r="T551" s="157"/>
      <c r="AT551" s="152" t="s">
        <v>159</v>
      </c>
      <c r="AU551" s="152" t="s">
        <v>87</v>
      </c>
      <c r="AV551" s="12" t="s">
        <v>87</v>
      </c>
      <c r="AW551" s="12" t="s">
        <v>39</v>
      </c>
      <c r="AX551" s="12" t="s">
        <v>78</v>
      </c>
      <c r="AY551" s="152" t="s">
        <v>147</v>
      </c>
    </row>
    <row r="552" spans="2:65" s="12" customFormat="1" ht="11.25">
      <c r="B552" s="150"/>
      <c r="D552" s="151" t="s">
        <v>159</v>
      </c>
      <c r="E552" s="152" t="s">
        <v>32</v>
      </c>
      <c r="F552" s="153" t="s">
        <v>512</v>
      </c>
      <c r="H552" s="154">
        <v>42.38</v>
      </c>
      <c r="I552" s="155"/>
      <c r="L552" s="150"/>
      <c r="M552" s="156"/>
      <c r="T552" s="157"/>
      <c r="AT552" s="152" t="s">
        <v>159</v>
      </c>
      <c r="AU552" s="152" t="s">
        <v>87</v>
      </c>
      <c r="AV552" s="12" t="s">
        <v>87</v>
      </c>
      <c r="AW552" s="12" t="s">
        <v>39</v>
      </c>
      <c r="AX552" s="12" t="s">
        <v>78</v>
      </c>
      <c r="AY552" s="152" t="s">
        <v>147</v>
      </c>
    </row>
    <row r="553" spans="2:65" s="12" customFormat="1" ht="11.25">
      <c r="B553" s="150"/>
      <c r="D553" s="151" t="s">
        <v>159</v>
      </c>
      <c r="E553" s="152" t="s">
        <v>32</v>
      </c>
      <c r="F553" s="153" t="s">
        <v>513</v>
      </c>
      <c r="H553" s="154">
        <v>19.059999999999999</v>
      </c>
      <c r="I553" s="155"/>
      <c r="L553" s="150"/>
      <c r="M553" s="156"/>
      <c r="T553" s="157"/>
      <c r="AT553" s="152" t="s">
        <v>159</v>
      </c>
      <c r="AU553" s="152" t="s">
        <v>87</v>
      </c>
      <c r="AV553" s="12" t="s">
        <v>87</v>
      </c>
      <c r="AW553" s="12" t="s">
        <v>39</v>
      </c>
      <c r="AX553" s="12" t="s">
        <v>78</v>
      </c>
      <c r="AY553" s="152" t="s">
        <v>147</v>
      </c>
    </row>
    <row r="554" spans="2:65" s="12" customFormat="1" ht="11.25">
      <c r="B554" s="150"/>
      <c r="D554" s="151" t="s">
        <v>159</v>
      </c>
      <c r="E554" s="152" t="s">
        <v>32</v>
      </c>
      <c r="F554" s="153" t="s">
        <v>514</v>
      </c>
      <c r="H554" s="154">
        <v>30.86</v>
      </c>
      <c r="I554" s="155"/>
      <c r="L554" s="150"/>
      <c r="M554" s="156"/>
      <c r="T554" s="157"/>
      <c r="AT554" s="152" t="s">
        <v>159</v>
      </c>
      <c r="AU554" s="152" t="s">
        <v>87</v>
      </c>
      <c r="AV554" s="12" t="s">
        <v>87</v>
      </c>
      <c r="AW554" s="12" t="s">
        <v>39</v>
      </c>
      <c r="AX554" s="12" t="s">
        <v>78</v>
      </c>
      <c r="AY554" s="152" t="s">
        <v>147</v>
      </c>
    </row>
    <row r="555" spans="2:65" s="15" customFormat="1" ht="11.25">
      <c r="B555" s="172"/>
      <c r="D555" s="151" t="s">
        <v>159</v>
      </c>
      <c r="E555" s="173" t="s">
        <v>32</v>
      </c>
      <c r="F555" s="174" t="s">
        <v>189</v>
      </c>
      <c r="H555" s="175">
        <v>556.34999999999991</v>
      </c>
      <c r="I555" s="176"/>
      <c r="L555" s="172"/>
      <c r="M555" s="177"/>
      <c r="T555" s="178"/>
      <c r="AT555" s="173" t="s">
        <v>159</v>
      </c>
      <c r="AU555" s="173" t="s">
        <v>87</v>
      </c>
      <c r="AV555" s="15" t="s">
        <v>190</v>
      </c>
      <c r="AW555" s="15" t="s">
        <v>39</v>
      </c>
      <c r="AX555" s="15" t="s">
        <v>78</v>
      </c>
      <c r="AY555" s="173" t="s">
        <v>147</v>
      </c>
    </row>
    <row r="556" spans="2:65" s="13" customFormat="1" ht="11.25">
      <c r="B556" s="158"/>
      <c r="D556" s="151" t="s">
        <v>159</v>
      </c>
      <c r="E556" s="159" t="s">
        <v>32</v>
      </c>
      <c r="F556" s="160" t="s">
        <v>162</v>
      </c>
      <c r="H556" s="161">
        <v>924.29399999999987</v>
      </c>
      <c r="I556" s="162"/>
      <c r="L556" s="158"/>
      <c r="M556" s="163"/>
      <c r="T556" s="164"/>
      <c r="AT556" s="159" t="s">
        <v>159</v>
      </c>
      <c r="AU556" s="159" t="s">
        <v>87</v>
      </c>
      <c r="AV556" s="13" t="s">
        <v>155</v>
      </c>
      <c r="AW556" s="13" t="s">
        <v>39</v>
      </c>
      <c r="AX556" s="13" t="s">
        <v>85</v>
      </c>
      <c r="AY556" s="159" t="s">
        <v>147</v>
      </c>
    </row>
    <row r="557" spans="2:65" s="1" customFormat="1" ht="24.2" customHeight="1">
      <c r="B557" s="34"/>
      <c r="C557" s="179" t="s">
        <v>515</v>
      </c>
      <c r="D557" s="179" t="s">
        <v>322</v>
      </c>
      <c r="E557" s="180" t="s">
        <v>516</v>
      </c>
      <c r="F557" s="181" t="s">
        <v>517</v>
      </c>
      <c r="G557" s="182" t="s">
        <v>242</v>
      </c>
      <c r="H557" s="183">
        <v>970.50900000000001</v>
      </c>
      <c r="I557" s="184"/>
      <c r="J557" s="185">
        <f>ROUND(I557*H557,2)</f>
        <v>0</v>
      </c>
      <c r="K557" s="181" t="s">
        <v>154</v>
      </c>
      <c r="L557" s="186"/>
      <c r="M557" s="187" t="s">
        <v>32</v>
      </c>
      <c r="N557" s="188" t="s">
        <v>49</v>
      </c>
      <c r="P557" s="142">
        <f>O557*H557</f>
        <v>0</v>
      </c>
      <c r="Q557" s="142">
        <v>0</v>
      </c>
      <c r="R557" s="142">
        <f>Q557*H557</f>
        <v>0</v>
      </c>
      <c r="S557" s="142">
        <v>0</v>
      </c>
      <c r="T557" s="143">
        <f>S557*H557</f>
        <v>0</v>
      </c>
      <c r="AR557" s="144" t="s">
        <v>325</v>
      </c>
      <c r="AT557" s="144" t="s">
        <v>322</v>
      </c>
      <c r="AU557" s="144" t="s">
        <v>87</v>
      </c>
      <c r="AY557" s="18" t="s">
        <v>147</v>
      </c>
      <c r="BE557" s="145">
        <f>IF(N557="základní",J557,0)</f>
        <v>0</v>
      </c>
      <c r="BF557" s="145">
        <f>IF(N557="snížená",J557,0)</f>
        <v>0</v>
      </c>
      <c r="BG557" s="145">
        <f>IF(N557="zákl. přenesená",J557,0)</f>
        <v>0</v>
      </c>
      <c r="BH557" s="145">
        <f>IF(N557="sníž. přenesená",J557,0)</f>
        <v>0</v>
      </c>
      <c r="BI557" s="145">
        <f>IF(N557="nulová",J557,0)</f>
        <v>0</v>
      </c>
      <c r="BJ557" s="18" t="s">
        <v>85</v>
      </c>
      <c r="BK557" s="145">
        <f>ROUND(I557*H557,2)</f>
        <v>0</v>
      </c>
      <c r="BL557" s="18" t="s">
        <v>284</v>
      </c>
      <c r="BM557" s="144" t="s">
        <v>518</v>
      </c>
    </row>
    <row r="558" spans="2:65" s="1" customFormat="1" ht="19.5">
      <c r="B558" s="34"/>
      <c r="D558" s="151" t="s">
        <v>168</v>
      </c>
      <c r="F558" s="165" t="s">
        <v>519</v>
      </c>
      <c r="I558" s="148"/>
      <c r="L558" s="34"/>
      <c r="M558" s="149"/>
      <c r="T558" s="55"/>
      <c r="AT558" s="18" t="s">
        <v>168</v>
      </c>
      <c r="AU558" s="18" t="s">
        <v>87</v>
      </c>
    </row>
    <row r="559" spans="2:65" s="14" customFormat="1" ht="11.25">
      <c r="B559" s="166"/>
      <c r="D559" s="151" t="s">
        <v>159</v>
      </c>
      <c r="E559" s="167" t="s">
        <v>32</v>
      </c>
      <c r="F559" s="168" t="s">
        <v>170</v>
      </c>
      <c r="H559" s="167" t="s">
        <v>32</v>
      </c>
      <c r="I559" s="169"/>
      <c r="L559" s="166"/>
      <c r="M559" s="170"/>
      <c r="T559" s="171"/>
      <c r="AT559" s="167" t="s">
        <v>159</v>
      </c>
      <c r="AU559" s="167" t="s">
        <v>87</v>
      </c>
      <c r="AV559" s="14" t="s">
        <v>85</v>
      </c>
      <c r="AW559" s="14" t="s">
        <v>39</v>
      </c>
      <c r="AX559" s="14" t="s">
        <v>78</v>
      </c>
      <c r="AY559" s="167" t="s">
        <v>147</v>
      </c>
    </row>
    <row r="560" spans="2:65" s="12" customFormat="1" ht="11.25">
      <c r="B560" s="150"/>
      <c r="D560" s="151" t="s">
        <v>159</v>
      </c>
      <c r="E560" s="152" t="s">
        <v>32</v>
      </c>
      <c r="F560" s="153" t="s">
        <v>482</v>
      </c>
      <c r="H560" s="154">
        <v>35.24</v>
      </c>
      <c r="I560" s="155"/>
      <c r="L560" s="150"/>
      <c r="M560" s="156"/>
      <c r="T560" s="157"/>
      <c r="AT560" s="152" t="s">
        <v>159</v>
      </c>
      <c r="AU560" s="152" t="s">
        <v>87</v>
      </c>
      <c r="AV560" s="12" t="s">
        <v>87</v>
      </c>
      <c r="AW560" s="12" t="s">
        <v>39</v>
      </c>
      <c r="AX560" s="12" t="s">
        <v>78</v>
      </c>
      <c r="AY560" s="152" t="s">
        <v>147</v>
      </c>
    </row>
    <row r="561" spans="2:51" s="12" customFormat="1" ht="11.25">
      <c r="B561" s="150"/>
      <c r="D561" s="151" t="s">
        <v>159</v>
      </c>
      <c r="E561" s="152" t="s">
        <v>32</v>
      </c>
      <c r="F561" s="153" t="s">
        <v>483</v>
      </c>
      <c r="H561" s="154">
        <v>5.54</v>
      </c>
      <c r="I561" s="155"/>
      <c r="L561" s="150"/>
      <c r="M561" s="156"/>
      <c r="T561" s="157"/>
      <c r="AT561" s="152" t="s">
        <v>159</v>
      </c>
      <c r="AU561" s="152" t="s">
        <v>87</v>
      </c>
      <c r="AV561" s="12" t="s">
        <v>87</v>
      </c>
      <c r="AW561" s="12" t="s">
        <v>39</v>
      </c>
      <c r="AX561" s="12" t="s">
        <v>78</v>
      </c>
      <c r="AY561" s="152" t="s">
        <v>147</v>
      </c>
    </row>
    <row r="562" spans="2:51" s="12" customFormat="1" ht="33.75">
      <c r="B562" s="150"/>
      <c r="D562" s="151" t="s">
        <v>159</v>
      </c>
      <c r="E562" s="152" t="s">
        <v>32</v>
      </c>
      <c r="F562" s="153" t="s">
        <v>484</v>
      </c>
      <c r="H562" s="154">
        <v>89.68</v>
      </c>
      <c r="I562" s="155"/>
      <c r="L562" s="150"/>
      <c r="M562" s="156"/>
      <c r="T562" s="157"/>
      <c r="AT562" s="152" t="s">
        <v>159</v>
      </c>
      <c r="AU562" s="152" t="s">
        <v>87</v>
      </c>
      <c r="AV562" s="12" t="s">
        <v>87</v>
      </c>
      <c r="AW562" s="12" t="s">
        <v>39</v>
      </c>
      <c r="AX562" s="12" t="s">
        <v>78</v>
      </c>
      <c r="AY562" s="152" t="s">
        <v>147</v>
      </c>
    </row>
    <row r="563" spans="2:51" s="12" customFormat="1" ht="11.25">
      <c r="B563" s="150"/>
      <c r="D563" s="151" t="s">
        <v>159</v>
      </c>
      <c r="E563" s="152" t="s">
        <v>32</v>
      </c>
      <c r="F563" s="153" t="s">
        <v>485</v>
      </c>
      <c r="H563" s="154">
        <v>6.14</v>
      </c>
      <c r="I563" s="155"/>
      <c r="L563" s="150"/>
      <c r="M563" s="156"/>
      <c r="T563" s="157"/>
      <c r="AT563" s="152" t="s">
        <v>159</v>
      </c>
      <c r="AU563" s="152" t="s">
        <v>87</v>
      </c>
      <c r="AV563" s="12" t="s">
        <v>87</v>
      </c>
      <c r="AW563" s="12" t="s">
        <v>39</v>
      </c>
      <c r="AX563" s="12" t="s">
        <v>78</v>
      </c>
      <c r="AY563" s="152" t="s">
        <v>147</v>
      </c>
    </row>
    <row r="564" spans="2:51" s="12" customFormat="1" ht="11.25">
      <c r="B564" s="150"/>
      <c r="D564" s="151" t="s">
        <v>159</v>
      </c>
      <c r="E564" s="152" t="s">
        <v>32</v>
      </c>
      <c r="F564" s="153" t="s">
        <v>486</v>
      </c>
      <c r="H564" s="154">
        <v>6.14</v>
      </c>
      <c r="I564" s="155"/>
      <c r="L564" s="150"/>
      <c r="M564" s="156"/>
      <c r="T564" s="157"/>
      <c r="AT564" s="152" t="s">
        <v>159</v>
      </c>
      <c r="AU564" s="152" t="s">
        <v>87</v>
      </c>
      <c r="AV564" s="12" t="s">
        <v>87</v>
      </c>
      <c r="AW564" s="12" t="s">
        <v>39</v>
      </c>
      <c r="AX564" s="12" t="s">
        <v>78</v>
      </c>
      <c r="AY564" s="152" t="s">
        <v>147</v>
      </c>
    </row>
    <row r="565" spans="2:51" s="12" customFormat="1" ht="11.25">
      <c r="B565" s="150"/>
      <c r="D565" s="151" t="s">
        <v>159</v>
      </c>
      <c r="E565" s="152" t="s">
        <v>32</v>
      </c>
      <c r="F565" s="153" t="s">
        <v>487</v>
      </c>
      <c r="H565" s="154">
        <v>5.14</v>
      </c>
      <c r="I565" s="155"/>
      <c r="L565" s="150"/>
      <c r="M565" s="156"/>
      <c r="T565" s="157"/>
      <c r="AT565" s="152" t="s">
        <v>159</v>
      </c>
      <c r="AU565" s="152" t="s">
        <v>87</v>
      </c>
      <c r="AV565" s="12" t="s">
        <v>87</v>
      </c>
      <c r="AW565" s="12" t="s">
        <v>39</v>
      </c>
      <c r="AX565" s="12" t="s">
        <v>78</v>
      </c>
      <c r="AY565" s="152" t="s">
        <v>147</v>
      </c>
    </row>
    <row r="566" spans="2:51" s="12" customFormat="1" ht="11.25">
      <c r="B566" s="150"/>
      <c r="D566" s="151" t="s">
        <v>159</v>
      </c>
      <c r="E566" s="152" t="s">
        <v>32</v>
      </c>
      <c r="F566" s="153" t="s">
        <v>488</v>
      </c>
      <c r="H566" s="154">
        <v>5.14</v>
      </c>
      <c r="I566" s="155"/>
      <c r="L566" s="150"/>
      <c r="M566" s="156"/>
      <c r="T566" s="157"/>
      <c r="AT566" s="152" t="s">
        <v>159</v>
      </c>
      <c r="AU566" s="152" t="s">
        <v>87</v>
      </c>
      <c r="AV566" s="12" t="s">
        <v>87</v>
      </c>
      <c r="AW566" s="12" t="s">
        <v>39</v>
      </c>
      <c r="AX566" s="12" t="s">
        <v>78</v>
      </c>
      <c r="AY566" s="152" t="s">
        <v>147</v>
      </c>
    </row>
    <row r="567" spans="2:51" s="12" customFormat="1" ht="11.25">
      <c r="B567" s="150"/>
      <c r="D567" s="151" t="s">
        <v>159</v>
      </c>
      <c r="E567" s="152" t="s">
        <v>32</v>
      </c>
      <c r="F567" s="153" t="s">
        <v>489</v>
      </c>
      <c r="H567" s="154">
        <v>20.84</v>
      </c>
      <c r="I567" s="155"/>
      <c r="L567" s="150"/>
      <c r="M567" s="156"/>
      <c r="T567" s="157"/>
      <c r="AT567" s="152" t="s">
        <v>159</v>
      </c>
      <c r="AU567" s="152" t="s">
        <v>87</v>
      </c>
      <c r="AV567" s="12" t="s">
        <v>87</v>
      </c>
      <c r="AW567" s="12" t="s">
        <v>39</v>
      </c>
      <c r="AX567" s="12" t="s">
        <v>78</v>
      </c>
      <c r="AY567" s="152" t="s">
        <v>147</v>
      </c>
    </row>
    <row r="568" spans="2:51" s="12" customFormat="1" ht="11.25">
      <c r="B568" s="150"/>
      <c r="D568" s="151" t="s">
        <v>159</v>
      </c>
      <c r="E568" s="152" t="s">
        <v>32</v>
      </c>
      <c r="F568" s="153" t="s">
        <v>490</v>
      </c>
      <c r="H568" s="154">
        <v>8.98</v>
      </c>
      <c r="I568" s="155"/>
      <c r="L568" s="150"/>
      <c r="M568" s="156"/>
      <c r="T568" s="157"/>
      <c r="AT568" s="152" t="s">
        <v>159</v>
      </c>
      <c r="AU568" s="152" t="s">
        <v>87</v>
      </c>
      <c r="AV568" s="12" t="s">
        <v>87</v>
      </c>
      <c r="AW568" s="12" t="s">
        <v>39</v>
      </c>
      <c r="AX568" s="12" t="s">
        <v>78</v>
      </c>
      <c r="AY568" s="152" t="s">
        <v>147</v>
      </c>
    </row>
    <row r="569" spans="2:51" s="12" customFormat="1" ht="22.5">
      <c r="B569" s="150"/>
      <c r="D569" s="151" t="s">
        <v>159</v>
      </c>
      <c r="E569" s="152" t="s">
        <v>32</v>
      </c>
      <c r="F569" s="153" t="s">
        <v>491</v>
      </c>
      <c r="H569" s="154">
        <v>32.24</v>
      </c>
      <c r="I569" s="155"/>
      <c r="L569" s="150"/>
      <c r="M569" s="156"/>
      <c r="T569" s="157"/>
      <c r="AT569" s="152" t="s">
        <v>159</v>
      </c>
      <c r="AU569" s="152" t="s">
        <v>87</v>
      </c>
      <c r="AV569" s="12" t="s">
        <v>87</v>
      </c>
      <c r="AW569" s="12" t="s">
        <v>39</v>
      </c>
      <c r="AX569" s="12" t="s">
        <v>78</v>
      </c>
      <c r="AY569" s="152" t="s">
        <v>147</v>
      </c>
    </row>
    <row r="570" spans="2:51" s="12" customFormat="1" ht="11.25">
      <c r="B570" s="150"/>
      <c r="D570" s="151" t="s">
        <v>159</v>
      </c>
      <c r="E570" s="152" t="s">
        <v>32</v>
      </c>
      <c r="F570" s="153" t="s">
        <v>492</v>
      </c>
      <c r="H570" s="154">
        <v>14.66</v>
      </c>
      <c r="I570" s="155"/>
      <c r="L570" s="150"/>
      <c r="M570" s="156"/>
      <c r="T570" s="157"/>
      <c r="AT570" s="152" t="s">
        <v>159</v>
      </c>
      <c r="AU570" s="152" t="s">
        <v>87</v>
      </c>
      <c r="AV570" s="12" t="s">
        <v>87</v>
      </c>
      <c r="AW570" s="12" t="s">
        <v>39</v>
      </c>
      <c r="AX570" s="12" t="s">
        <v>78</v>
      </c>
      <c r="AY570" s="152" t="s">
        <v>147</v>
      </c>
    </row>
    <row r="571" spans="2:51" s="12" customFormat="1" ht="11.25">
      <c r="B571" s="150"/>
      <c r="D571" s="151" t="s">
        <v>159</v>
      </c>
      <c r="E571" s="152" t="s">
        <v>32</v>
      </c>
      <c r="F571" s="153" t="s">
        <v>493</v>
      </c>
      <c r="H571" s="154">
        <v>25.68</v>
      </c>
      <c r="I571" s="155"/>
      <c r="L571" s="150"/>
      <c r="M571" s="156"/>
      <c r="T571" s="157"/>
      <c r="AT571" s="152" t="s">
        <v>159</v>
      </c>
      <c r="AU571" s="152" t="s">
        <v>87</v>
      </c>
      <c r="AV571" s="12" t="s">
        <v>87</v>
      </c>
      <c r="AW571" s="12" t="s">
        <v>39</v>
      </c>
      <c r="AX571" s="12" t="s">
        <v>78</v>
      </c>
      <c r="AY571" s="152" t="s">
        <v>147</v>
      </c>
    </row>
    <row r="572" spans="2:51" s="12" customFormat="1" ht="11.25">
      <c r="B572" s="150"/>
      <c r="D572" s="151" t="s">
        <v>159</v>
      </c>
      <c r="E572" s="152" t="s">
        <v>32</v>
      </c>
      <c r="F572" s="153" t="s">
        <v>494</v>
      </c>
      <c r="H572" s="154">
        <v>22.36</v>
      </c>
      <c r="I572" s="155"/>
      <c r="L572" s="150"/>
      <c r="M572" s="156"/>
      <c r="T572" s="157"/>
      <c r="AT572" s="152" t="s">
        <v>159</v>
      </c>
      <c r="AU572" s="152" t="s">
        <v>87</v>
      </c>
      <c r="AV572" s="12" t="s">
        <v>87</v>
      </c>
      <c r="AW572" s="12" t="s">
        <v>39</v>
      </c>
      <c r="AX572" s="12" t="s">
        <v>78</v>
      </c>
      <c r="AY572" s="152" t="s">
        <v>147</v>
      </c>
    </row>
    <row r="573" spans="2:51" s="12" customFormat="1" ht="11.25">
      <c r="B573" s="150"/>
      <c r="D573" s="151" t="s">
        <v>159</v>
      </c>
      <c r="E573" s="152" t="s">
        <v>32</v>
      </c>
      <c r="F573" s="153" t="s">
        <v>495</v>
      </c>
      <c r="H573" s="154">
        <v>7.54</v>
      </c>
      <c r="I573" s="155"/>
      <c r="L573" s="150"/>
      <c r="M573" s="156"/>
      <c r="T573" s="157"/>
      <c r="AT573" s="152" t="s">
        <v>159</v>
      </c>
      <c r="AU573" s="152" t="s">
        <v>87</v>
      </c>
      <c r="AV573" s="12" t="s">
        <v>87</v>
      </c>
      <c r="AW573" s="12" t="s">
        <v>39</v>
      </c>
      <c r="AX573" s="12" t="s">
        <v>78</v>
      </c>
      <c r="AY573" s="152" t="s">
        <v>147</v>
      </c>
    </row>
    <row r="574" spans="2:51" s="12" customFormat="1" ht="11.25">
      <c r="B574" s="150"/>
      <c r="D574" s="151" t="s">
        <v>159</v>
      </c>
      <c r="E574" s="152" t="s">
        <v>32</v>
      </c>
      <c r="F574" s="153" t="s">
        <v>496</v>
      </c>
      <c r="H574" s="154">
        <v>7.54</v>
      </c>
      <c r="I574" s="155"/>
      <c r="L574" s="150"/>
      <c r="M574" s="156"/>
      <c r="T574" s="157"/>
      <c r="AT574" s="152" t="s">
        <v>159</v>
      </c>
      <c r="AU574" s="152" t="s">
        <v>87</v>
      </c>
      <c r="AV574" s="12" t="s">
        <v>87</v>
      </c>
      <c r="AW574" s="12" t="s">
        <v>39</v>
      </c>
      <c r="AX574" s="12" t="s">
        <v>78</v>
      </c>
      <c r="AY574" s="152" t="s">
        <v>147</v>
      </c>
    </row>
    <row r="575" spans="2:51" s="12" customFormat="1" ht="11.25">
      <c r="B575" s="150"/>
      <c r="D575" s="151" t="s">
        <v>159</v>
      </c>
      <c r="E575" s="152" t="s">
        <v>32</v>
      </c>
      <c r="F575" s="153" t="s">
        <v>497</v>
      </c>
      <c r="H575" s="154">
        <v>8.4239999999999995</v>
      </c>
      <c r="I575" s="155"/>
      <c r="L575" s="150"/>
      <c r="M575" s="156"/>
      <c r="T575" s="157"/>
      <c r="AT575" s="152" t="s">
        <v>159</v>
      </c>
      <c r="AU575" s="152" t="s">
        <v>87</v>
      </c>
      <c r="AV575" s="12" t="s">
        <v>87</v>
      </c>
      <c r="AW575" s="12" t="s">
        <v>39</v>
      </c>
      <c r="AX575" s="12" t="s">
        <v>78</v>
      </c>
      <c r="AY575" s="152" t="s">
        <v>147</v>
      </c>
    </row>
    <row r="576" spans="2:51" s="12" customFormat="1" ht="11.25">
      <c r="B576" s="150"/>
      <c r="D576" s="151" t="s">
        <v>159</v>
      </c>
      <c r="E576" s="152" t="s">
        <v>32</v>
      </c>
      <c r="F576" s="153" t="s">
        <v>498</v>
      </c>
      <c r="H576" s="154">
        <v>10.96</v>
      </c>
      <c r="I576" s="155"/>
      <c r="L576" s="150"/>
      <c r="M576" s="156"/>
      <c r="T576" s="157"/>
      <c r="AT576" s="152" t="s">
        <v>159</v>
      </c>
      <c r="AU576" s="152" t="s">
        <v>87</v>
      </c>
      <c r="AV576" s="12" t="s">
        <v>87</v>
      </c>
      <c r="AW576" s="12" t="s">
        <v>39</v>
      </c>
      <c r="AX576" s="12" t="s">
        <v>78</v>
      </c>
      <c r="AY576" s="152" t="s">
        <v>147</v>
      </c>
    </row>
    <row r="577" spans="2:51" s="12" customFormat="1" ht="22.5">
      <c r="B577" s="150"/>
      <c r="D577" s="151" t="s">
        <v>159</v>
      </c>
      <c r="E577" s="152" t="s">
        <v>32</v>
      </c>
      <c r="F577" s="153" t="s">
        <v>499</v>
      </c>
      <c r="H577" s="154">
        <v>55.7</v>
      </c>
      <c r="I577" s="155"/>
      <c r="L577" s="150"/>
      <c r="M577" s="156"/>
      <c r="T577" s="157"/>
      <c r="AT577" s="152" t="s">
        <v>159</v>
      </c>
      <c r="AU577" s="152" t="s">
        <v>87</v>
      </c>
      <c r="AV577" s="12" t="s">
        <v>87</v>
      </c>
      <c r="AW577" s="12" t="s">
        <v>39</v>
      </c>
      <c r="AX577" s="12" t="s">
        <v>78</v>
      </c>
      <c r="AY577" s="152" t="s">
        <v>147</v>
      </c>
    </row>
    <row r="578" spans="2:51" s="15" customFormat="1" ht="11.25">
      <c r="B578" s="172"/>
      <c r="D578" s="151" t="s">
        <v>159</v>
      </c>
      <c r="E578" s="173" t="s">
        <v>32</v>
      </c>
      <c r="F578" s="174" t="s">
        <v>189</v>
      </c>
      <c r="H578" s="175">
        <v>367.94399999999996</v>
      </c>
      <c r="I578" s="176"/>
      <c r="L578" s="172"/>
      <c r="M578" s="177"/>
      <c r="T578" s="178"/>
      <c r="AT578" s="173" t="s">
        <v>159</v>
      </c>
      <c r="AU578" s="173" t="s">
        <v>87</v>
      </c>
      <c r="AV578" s="15" t="s">
        <v>190</v>
      </c>
      <c r="AW578" s="15" t="s">
        <v>39</v>
      </c>
      <c r="AX578" s="15" t="s">
        <v>78</v>
      </c>
      <c r="AY578" s="173" t="s">
        <v>147</v>
      </c>
    </row>
    <row r="579" spans="2:51" s="14" customFormat="1" ht="11.25">
      <c r="B579" s="166"/>
      <c r="D579" s="151" t="s">
        <v>159</v>
      </c>
      <c r="E579" s="167" t="s">
        <v>32</v>
      </c>
      <c r="F579" s="168" t="s">
        <v>191</v>
      </c>
      <c r="H579" s="167" t="s">
        <v>32</v>
      </c>
      <c r="I579" s="169"/>
      <c r="L579" s="166"/>
      <c r="M579" s="170"/>
      <c r="T579" s="171"/>
      <c r="AT579" s="167" t="s">
        <v>159</v>
      </c>
      <c r="AU579" s="167" t="s">
        <v>87</v>
      </c>
      <c r="AV579" s="14" t="s">
        <v>85</v>
      </c>
      <c r="AW579" s="14" t="s">
        <v>39</v>
      </c>
      <c r="AX579" s="14" t="s">
        <v>78</v>
      </c>
      <c r="AY579" s="167" t="s">
        <v>147</v>
      </c>
    </row>
    <row r="580" spans="2:51" s="12" customFormat="1" ht="11.25">
      <c r="B580" s="150"/>
      <c r="D580" s="151" t="s">
        <v>159</v>
      </c>
      <c r="E580" s="152" t="s">
        <v>32</v>
      </c>
      <c r="F580" s="153" t="s">
        <v>500</v>
      </c>
      <c r="H580" s="154">
        <v>48.74</v>
      </c>
      <c r="I580" s="155"/>
      <c r="L580" s="150"/>
      <c r="M580" s="156"/>
      <c r="T580" s="157"/>
      <c r="AT580" s="152" t="s">
        <v>159</v>
      </c>
      <c r="AU580" s="152" t="s">
        <v>87</v>
      </c>
      <c r="AV580" s="12" t="s">
        <v>87</v>
      </c>
      <c r="AW580" s="12" t="s">
        <v>39</v>
      </c>
      <c r="AX580" s="12" t="s">
        <v>78</v>
      </c>
      <c r="AY580" s="152" t="s">
        <v>147</v>
      </c>
    </row>
    <row r="581" spans="2:51" s="12" customFormat="1" ht="11.25">
      <c r="B581" s="150"/>
      <c r="D581" s="151" t="s">
        <v>159</v>
      </c>
      <c r="E581" s="152" t="s">
        <v>32</v>
      </c>
      <c r="F581" s="153" t="s">
        <v>501</v>
      </c>
      <c r="H581" s="154">
        <v>41.54</v>
      </c>
      <c r="I581" s="155"/>
      <c r="L581" s="150"/>
      <c r="M581" s="156"/>
      <c r="T581" s="157"/>
      <c r="AT581" s="152" t="s">
        <v>159</v>
      </c>
      <c r="AU581" s="152" t="s">
        <v>87</v>
      </c>
      <c r="AV581" s="12" t="s">
        <v>87</v>
      </c>
      <c r="AW581" s="12" t="s">
        <v>39</v>
      </c>
      <c r="AX581" s="12" t="s">
        <v>78</v>
      </c>
      <c r="AY581" s="152" t="s">
        <v>147</v>
      </c>
    </row>
    <row r="582" spans="2:51" s="12" customFormat="1" ht="11.25">
      <c r="B582" s="150"/>
      <c r="D582" s="151" t="s">
        <v>159</v>
      </c>
      <c r="E582" s="152" t="s">
        <v>32</v>
      </c>
      <c r="F582" s="153" t="s">
        <v>502</v>
      </c>
      <c r="H582" s="154">
        <v>33.700000000000003</v>
      </c>
      <c r="I582" s="155"/>
      <c r="L582" s="150"/>
      <c r="M582" s="156"/>
      <c r="T582" s="157"/>
      <c r="AT582" s="152" t="s">
        <v>159</v>
      </c>
      <c r="AU582" s="152" t="s">
        <v>87</v>
      </c>
      <c r="AV582" s="12" t="s">
        <v>87</v>
      </c>
      <c r="AW582" s="12" t="s">
        <v>39</v>
      </c>
      <c r="AX582" s="12" t="s">
        <v>78</v>
      </c>
      <c r="AY582" s="152" t="s">
        <v>147</v>
      </c>
    </row>
    <row r="583" spans="2:51" s="12" customFormat="1" ht="11.25">
      <c r="B583" s="150"/>
      <c r="D583" s="151" t="s">
        <v>159</v>
      </c>
      <c r="E583" s="152" t="s">
        <v>32</v>
      </c>
      <c r="F583" s="153" t="s">
        <v>503</v>
      </c>
      <c r="H583" s="154">
        <v>31.3</v>
      </c>
      <c r="I583" s="155"/>
      <c r="L583" s="150"/>
      <c r="M583" s="156"/>
      <c r="T583" s="157"/>
      <c r="AT583" s="152" t="s">
        <v>159</v>
      </c>
      <c r="AU583" s="152" t="s">
        <v>87</v>
      </c>
      <c r="AV583" s="12" t="s">
        <v>87</v>
      </c>
      <c r="AW583" s="12" t="s">
        <v>39</v>
      </c>
      <c r="AX583" s="12" t="s">
        <v>78</v>
      </c>
      <c r="AY583" s="152" t="s">
        <v>147</v>
      </c>
    </row>
    <row r="584" spans="2:51" s="12" customFormat="1" ht="11.25">
      <c r="B584" s="150"/>
      <c r="D584" s="151" t="s">
        <v>159</v>
      </c>
      <c r="E584" s="152" t="s">
        <v>32</v>
      </c>
      <c r="F584" s="153" t="s">
        <v>504</v>
      </c>
      <c r="H584" s="154">
        <v>47.08</v>
      </c>
      <c r="I584" s="155"/>
      <c r="L584" s="150"/>
      <c r="M584" s="156"/>
      <c r="T584" s="157"/>
      <c r="AT584" s="152" t="s">
        <v>159</v>
      </c>
      <c r="AU584" s="152" t="s">
        <v>87</v>
      </c>
      <c r="AV584" s="12" t="s">
        <v>87</v>
      </c>
      <c r="AW584" s="12" t="s">
        <v>39</v>
      </c>
      <c r="AX584" s="12" t="s">
        <v>78</v>
      </c>
      <c r="AY584" s="152" t="s">
        <v>147</v>
      </c>
    </row>
    <row r="585" spans="2:51" s="12" customFormat="1" ht="11.25">
      <c r="B585" s="150"/>
      <c r="D585" s="151" t="s">
        <v>159</v>
      </c>
      <c r="E585" s="152" t="s">
        <v>32</v>
      </c>
      <c r="F585" s="153" t="s">
        <v>505</v>
      </c>
      <c r="H585" s="154">
        <v>32.42</v>
      </c>
      <c r="I585" s="155"/>
      <c r="L585" s="150"/>
      <c r="M585" s="156"/>
      <c r="T585" s="157"/>
      <c r="AT585" s="152" t="s">
        <v>159</v>
      </c>
      <c r="AU585" s="152" t="s">
        <v>87</v>
      </c>
      <c r="AV585" s="12" t="s">
        <v>87</v>
      </c>
      <c r="AW585" s="12" t="s">
        <v>39</v>
      </c>
      <c r="AX585" s="12" t="s">
        <v>78</v>
      </c>
      <c r="AY585" s="152" t="s">
        <v>147</v>
      </c>
    </row>
    <row r="586" spans="2:51" s="12" customFormat="1" ht="11.25">
      <c r="B586" s="150"/>
      <c r="D586" s="151" t="s">
        <v>159</v>
      </c>
      <c r="E586" s="152" t="s">
        <v>32</v>
      </c>
      <c r="F586" s="153" t="s">
        <v>506</v>
      </c>
      <c r="H586" s="154">
        <v>26.88</v>
      </c>
      <c r="I586" s="155"/>
      <c r="L586" s="150"/>
      <c r="M586" s="156"/>
      <c r="T586" s="157"/>
      <c r="AT586" s="152" t="s">
        <v>159</v>
      </c>
      <c r="AU586" s="152" t="s">
        <v>87</v>
      </c>
      <c r="AV586" s="12" t="s">
        <v>87</v>
      </c>
      <c r="AW586" s="12" t="s">
        <v>39</v>
      </c>
      <c r="AX586" s="12" t="s">
        <v>78</v>
      </c>
      <c r="AY586" s="152" t="s">
        <v>147</v>
      </c>
    </row>
    <row r="587" spans="2:51" s="12" customFormat="1" ht="11.25">
      <c r="B587" s="150"/>
      <c r="D587" s="151" t="s">
        <v>159</v>
      </c>
      <c r="E587" s="152" t="s">
        <v>32</v>
      </c>
      <c r="F587" s="153" t="s">
        <v>507</v>
      </c>
      <c r="H587" s="154">
        <v>34.340000000000003</v>
      </c>
      <c r="I587" s="155"/>
      <c r="L587" s="150"/>
      <c r="M587" s="156"/>
      <c r="T587" s="157"/>
      <c r="AT587" s="152" t="s">
        <v>159</v>
      </c>
      <c r="AU587" s="152" t="s">
        <v>87</v>
      </c>
      <c r="AV587" s="12" t="s">
        <v>87</v>
      </c>
      <c r="AW587" s="12" t="s">
        <v>39</v>
      </c>
      <c r="AX587" s="12" t="s">
        <v>78</v>
      </c>
      <c r="AY587" s="152" t="s">
        <v>147</v>
      </c>
    </row>
    <row r="588" spans="2:51" s="12" customFormat="1" ht="11.25">
      <c r="B588" s="150"/>
      <c r="D588" s="151" t="s">
        <v>159</v>
      </c>
      <c r="E588" s="152" t="s">
        <v>32</v>
      </c>
      <c r="F588" s="153" t="s">
        <v>508</v>
      </c>
      <c r="H588" s="154">
        <v>14.15</v>
      </c>
      <c r="I588" s="155"/>
      <c r="L588" s="150"/>
      <c r="M588" s="156"/>
      <c r="T588" s="157"/>
      <c r="AT588" s="152" t="s">
        <v>159</v>
      </c>
      <c r="AU588" s="152" t="s">
        <v>87</v>
      </c>
      <c r="AV588" s="12" t="s">
        <v>87</v>
      </c>
      <c r="AW588" s="12" t="s">
        <v>39</v>
      </c>
      <c r="AX588" s="12" t="s">
        <v>78</v>
      </c>
      <c r="AY588" s="152" t="s">
        <v>147</v>
      </c>
    </row>
    <row r="589" spans="2:51" s="12" customFormat="1" ht="11.25">
      <c r="B589" s="150"/>
      <c r="D589" s="151" t="s">
        <v>159</v>
      </c>
      <c r="E589" s="152" t="s">
        <v>32</v>
      </c>
      <c r="F589" s="153" t="s">
        <v>509</v>
      </c>
      <c r="H589" s="154">
        <v>40.51</v>
      </c>
      <c r="I589" s="155"/>
      <c r="L589" s="150"/>
      <c r="M589" s="156"/>
      <c r="T589" s="157"/>
      <c r="AT589" s="152" t="s">
        <v>159</v>
      </c>
      <c r="AU589" s="152" t="s">
        <v>87</v>
      </c>
      <c r="AV589" s="12" t="s">
        <v>87</v>
      </c>
      <c r="AW589" s="12" t="s">
        <v>39</v>
      </c>
      <c r="AX589" s="12" t="s">
        <v>78</v>
      </c>
      <c r="AY589" s="152" t="s">
        <v>147</v>
      </c>
    </row>
    <row r="590" spans="2:51" s="12" customFormat="1" ht="11.25">
      <c r="B590" s="150"/>
      <c r="D590" s="151" t="s">
        <v>159</v>
      </c>
      <c r="E590" s="152" t="s">
        <v>32</v>
      </c>
      <c r="F590" s="153" t="s">
        <v>510</v>
      </c>
      <c r="H590" s="154">
        <v>12.95</v>
      </c>
      <c r="I590" s="155"/>
      <c r="L590" s="150"/>
      <c r="M590" s="156"/>
      <c r="T590" s="157"/>
      <c r="AT590" s="152" t="s">
        <v>159</v>
      </c>
      <c r="AU590" s="152" t="s">
        <v>87</v>
      </c>
      <c r="AV590" s="12" t="s">
        <v>87</v>
      </c>
      <c r="AW590" s="12" t="s">
        <v>39</v>
      </c>
      <c r="AX590" s="12" t="s">
        <v>78</v>
      </c>
      <c r="AY590" s="152" t="s">
        <v>147</v>
      </c>
    </row>
    <row r="591" spans="2:51" s="12" customFormat="1" ht="22.5">
      <c r="B591" s="150"/>
      <c r="D591" s="151" t="s">
        <v>159</v>
      </c>
      <c r="E591" s="152" t="s">
        <v>32</v>
      </c>
      <c r="F591" s="153" t="s">
        <v>511</v>
      </c>
      <c r="H591" s="154">
        <v>100.44</v>
      </c>
      <c r="I591" s="155"/>
      <c r="L591" s="150"/>
      <c r="M591" s="156"/>
      <c r="T591" s="157"/>
      <c r="AT591" s="152" t="s">
        <v>159</v>
      </c>
      <c r="AU591" s="152" t="s">
        <v>87</v>
      </c>
      <c r="AV591" s="12" t="s">
        <v>87</v>
      </c>
      <c r="AW591" s="12" t="s">
        <v>39</v>
      </c>
      <c r="AX591" s="12" t="s">
        <v>78</v>
      </c>
      <c r="AY591" s="152" t="s">
        <v>147</v>
      </c>
    </row>
    <row r="592" spans="2:51" s="12" customFormat="1" ht="11.25">
      <c r="B592" s="150"/>
      <c r="D592" s="151" t="s">
        <v>159</v>
      </c>
      <c r="E592" s="152" t="s">
        <v>32</v>
      </c>
      <c r="F592" s="153" t="s">
        <v>512</v>
      </c>
      <c r="H592" s="154">
        <v>42.38</v>
      </c>
      <c r="I592" s="155"/>
      <c r="L592" s="150"/>
      <c r="M592" s="156"/>
      <c r="T592" s="157"/>
      <c r="AT592" s="152" t="s">
        <v>159</v>
      </c>
      <c r="AU592" s="152" t="s">
        <v>87</v>
      </c>
      <c r="AV592" s="12" t="s">
        <v>87</v>
      </c>
      <c r="AW592" s="12" t="s">
        <v>39</v>
      </c>
      <c r="AX592" s="12" t="s">
        <v>78</v>
      </c>
      <c r="AY592" s="152" t="s">
        <v>147</v>
      </c>
    </row>
    <row r="593" spans="2:65" s="12" customFormat="1" ht="11.25">
      <c r="B593" s="150"/>
      <c r="D593" s="151" t="s">
        <v>159</v>
      </c>
      <c r="E593" s="152" t="s">
        <v>32</v>
      </c>
      <c r="F593" s="153" t="s">
        <v>513</v>
      </c>
      <c r="H593" s="154">
        <v>19.059999999999999</v>
      </c>
      <c r="I593" s="155"/>
      <c r="L593" s="150"/>
      <c r="M593" s="156"/>
      <c r="T593" s="157"/>
      <c r="AT593" s="152" t="s">
        <v>159</v>
      </c>
      <c r="AU593" s="152" t="s">
        <v>87</v>
      </c>
      <c r="AV593" s="12" t="s">
        <v>87</v>
      </c>
      <c r="AW593" s="12" t="s">
        <v>39</v>
      </c>
      <c r="AX593" s="12" t="s">
        <v>78</v>
      </c>
      <c r="AY593" s="152" t="s">
        <v>147</v>
      </c>
    </row>
    <row r="594" spans="2:65" s="12" customFormat="1" ht="11.25">
      <c r="B594" s="150"/>
      <c r="D594" s="151" t="s">
        <v>159</v>
      </c>
      <c r="E594" s="152" t="s">
        <v>32</v>
      </c>
      <c r="F594" s="153" t="s">
        <v>514</v>
      </c>
      <c r="H594" s="154">
        <v>30.86</v>
      </c>
      <c r="I594" s="155"/>
      <c r="L594" s="150"/>
      <c r="M594" s="156"/>
      <c r="T594" s="157"/>
      <c r="AT594" s="152" t="s">
        <v>159</v>
      </c>
      <c r="AU594" s="152" t="s">
        <v>87</v>
      </c>
      <c r="AV594" s="12" t="s">
        <v>87</v>
      </c>
      <c r="AW594" s="12" t="s">
        <v>39</v>
      </c>
      <c r="AX594" s="12" t="s">
        <v>78</v>
      </c>
      <c r="AY594" s="152" t="s">
        <v>147</v>
      </c>
    </row>
    <row r="595" spans="2:65" s="15" customFormat="1" ht="11.25">
      <c r="B595" s="172"/>
      <c r="D595" s="151" t="s">
        <v>159</v>
      </c>
      <c r="E595" s="173" t="s">
        <v>32</v>
      </c>
      <c r="F595" s="174" t="s">
        <v>189</v>
      </c>
      <c r="H595" s="175">
        <v>556.34999999999991</v>
      </c>
      <c r="I595" s="176"/>
      <c r="L595" s="172"/>
      <c r="M595" s="177"/>
      <c r="T595" s="178"/>
      <c r="AT595" s="173" t="s">
        <v>159</v>
      </c>
      <c r="AU595" s="173" t="s">
        <v>87</v>
      </c>
      <c r="AV595" s="15" t="s">
        <v>190</v>
      </c>
      <c r="AW595" s="15" t="s">
        <v>39</v>
      </c>
      <c r="AX595" s="15" t="s">
        <v>78</v>
      </c>
      <c r="AY595" s="173" t="s">
        <v>147</v>
      </c>
    </row>
    <row r="596" spans="2:65" s="13" customFormat="1" ht="11.25">
      <c r="B596" s="158"/>
      <c r="D596" s="151" t="s">
        <v>159</v>
      </c>
      <c r="E596" s="159" t="s">
        <v>32</v>
      </c>
      <c r="F596" s="160" t="s">
        <v>162</v>
      </c>
      <c r="H596" s="161">
        <v>924.29399999999987</v>
      </c>
      <c r="I596" s="162"/>
      <c r="L596" s="158"/>
      <c r="M596" s="163"/>
      <c r="T596" s="164"/>
      <c r="AT596" s="159" t="s">
        <v>159</v>
      </c>
      <c r="AU596" s="159" t="s">
        <v>87</v>
      </c>
      <c r="AV596" s="13" t="s">
        <v>155</v>
      </c>
      <c r="AW596" s="13" t="s">
        <v>39</v>
      </c>
      <c r="AX596" s="13" t="s">
        <v>85</v>
      </c>
      <c r="AY596" s="159" t="s">
        <v>147</v>
      </c>
    </row>
    <row r="597" spans="2:65" s="12" customFormat="1" ht="11.25">
      <c r="B597" s="150"/>
      <c r="D597" s="151" t="s">
        <v>159</v>
      </c>
      <c r="F597" s="153" t="s">
        <v>520</v>
      </c>
      <c r="H597" s="154">
        <v>970.50900000000001</v>
      </c>
      <c r="I597" s="155"/>
      <c r="L597" s="150"/>
      <c r="M597" s="156"/>
      <c r="T597" s="157"/>
      <c r="AT597" s="152" t="s">
        <v>159</v>
      </c>
      <c r="AU597" s="152" t="s">
        <v>87</v>
      </c>
      <c r="AV597" s="12" t="s">
        <v>87</v>
      </c>
      <c r="AW597" s="12" t="s">
        <v>4</v>
      </c>
      <c r="AX597" s="12" t="s">
        <v>85</v>
      </c>
      <c r="AY597" s="152" t="s">
        <v>147</v>
      </c>
    </row>
    <row r="598" spans="2:65" s="1" customFormat="1" ht="44.25" customHeight="1">
      <c r="B598" s="34"/>
      <c r="C598" s="133" t="s">
        <v>521</v>
      </c>
      <c r="D598" s="133" t="s">
        <v>150</v>
      </c>
      <c r="E598" s="134" t="s">
        <v>522</v>
      </c>
      <c r="F598" s="135" t="s">
        <v>523</v>
      </c>
      <c r="G598" s="136" t="s">
        <v>165</v>
      </c>
      <c r="H598" s="137">
        <v>337.68</v>
      </c>
      <c r="I598" s="138"/>
      <c r="J598" s="139">
        <f>ROUND(I598*H598,2)</f>
        <v>0</v>
      </c>
      <c r="K598" s="135" t="s">
        <v>154</v>
      </c>
      <c r="L598" s="34"/>
      <c r="M598" s="140" t="s">
        <v>32</v>
      </c>
      <c r="N598" s="141" t="s">
        <v>49</v>
      </c>
      <c r="P598" s="142">
        <f>O598*H598</f>
        <v>0</v>
      </c>
      <c r="Q598" s="142">
        <v>0</v>
      </c>
      <c r="R598" s="142">
        <f>Q598*H598</f>
        <v>0</v>
      </c>
      <c r="S598" s="142">
        <v>3.0000000000000001E-5</v>
      </c>
      <c r="T598" s="143">
        <f>S598*H598</f>
        <v>1.0130400000000001E-2</v>
      </c>
      <c r="AR598" s="144" t="s">
        <v>284</v>
      </c>
      <c r="AT598" s="144" t="s">
        <v>150</v>
      </c>
      <c r="AU598" s="144" t="s">
        <v>87</v>
      </c>
      <c r="AY598" s="18" t="s">
        <v>147</v>
      </c>
      <c r="BE598" s="145">
        <f>IF(N598="základní",J598,0)</f>
        <v>0</v>
      </c>
      <c r="BF598" s="145">
        <f>IF(N598="snížená",J598,0)</f>
        <v>0</v>
      </c>
      <c r="BG598" s="145">
        <f>IF(N598="zákl. přenesená",J598,0)</f>
        <v>0</v>
      </c>
      <c r="BH598" s="145">
        <f>IF(N598="sníž. přenesená",J598,0)</f>
        <v>0</v>
      </c>
      <c r="BI598" s="145">
        <f>IF(N598="nulová",J598,0)</f>
        <v>0</v>
      </c>
      <c r="BJ598" s="18" t="s">
        <v>85</v>
      </c>
      <c r="BK598" s="145">
        <f>ROUND(I598*H598,2)</f>
        <v>0</v>
      </c>
      <c r="BL598" s="18" t="s">
        <v>284</v>
      </c>
      <c r="BM598" s="144" t="s">
        <v>524</v>
      </c>
    </row>
    <row r="599" spans="2:65" s="1" customFormat="1" ht="11.25">
      <c r="B599" s="34"/>
      <c r="D599" s="146" t="s">
        <v>157</v>
      </c>
      <c r="F599" s="147" t="s">
        <v>525</v>
      </c>
      <c r="I599" s="148"/>
      <c r="L599" s="34"/>
      <c r="M599" s="149"/>
      <c r="T599" s="55"/>
      <c r="AT599" s="18" t="s">
        <v>157</v>
      </c>
      <c r="AU599" s="18" t="s">
        <v>87</v>
      </c>
    </row>
    <row r="600" spans="2:65" s="14" customFormat="1" ht="11.25">
      <c r="B600" s="166"/>
      <c r="D600" s="151" t="s">
        <v>159</v>
      </c>
      <c r="E600" s="167" t="s">
        <v>32</v>
      </c>
      <c r="F600" s="168" t="s">
        <v>170</v>
      </c>
      <c r="H600" s="167" t="s">
        <v>32</v>
      </c>
      <c r="I600" s="169"/>
      <c r="L600" s="166"/>
      <c r="M600" s="170"/>
      <c r="T600" s="171"/>
      <c r="AT600" s="167" t="s">
        <v>159</v>
      </c>
      <c r="AU600" s="167" t="s">
        <v>87</v>
      </c>
      <c r="AV600" s="14" t="s">
        <v>85</v>
      </c>
      <c r="AW600" s="14" t="s">
        <v>39</v>
      </c>
      <c r="AX600" s="14" t="s">
        <v>78</v>
      </c>
      <c r="AY600" s="167" t="s">
        <v>147</v>
      </c>
    </row>
    <row r="601" spans="2:65" s="12" customFormat="1" ht="11.25">
      <c r="B601" s="150"/>
      <c r="D601" s="151" t="s">
        <v>159</v>
      </c>
      <c r="E601" s="152" t="s">
        <v>32</v>
      </c>
      <c r="F601" s="153" t="s">
        <v>526</v>
      </c>
      <c r="H601" s="154">
        <v>20.573</v>
      </c>
      <c r="I601" s="155"/>
      <c r="L601" s="150"/>
      <c r="M601" s="156"/>
      <c r="T601" s="157"/>
      <c r="AT601" s="152" t="s">
        <v>159</v>
      </c>
      <c r="AU601" s="152" t="s">
        <v>87</v>
      </c>
      <c r="AV601" s="12" t="s">
        <v>87</v>
      </c>
      <c r="AW601" s="12" t="s">
        <v>39</v>
      </c>
      <c r="AX601" s="12" t="s">
        <v>78</v>
      </c>
      <c r="AY601" s="152" t="s">
        <v>147</v>
      </c>
    </row>
    <row r="602" spans="2:65" s="12" customFormat="1" ht="11.25">
      <c r="B602" s="150"/>
      <c r="D602" s="151" t="s">
        <v>159</v>
      </c>
      <c r="E602" s="152" t="s">
        <v>32</v>
      </c>
      <c r="F602" s="153" t="s">
        <v>527</v>
      </c>
      <c r="H602" s="154">
        <v>1.5760000000000001</v>
      </c>
      <c r="I602" s="155"/>
      <c r="L602" s="150"/>
      <c r="M602" s="156"/>
      <c r="T602" s="157"/>
      <c r="AT602" s="152" t="s">
        <v>159</v>
      </c>
      <c r="AU602" s="152" t="s">
        <v>87</v>
      </c>
      <c r="AV602" s="12" t="s">
        <v>87</v>
      </c>
      <c r="AW602" s="12" t="s">
        <v>39</v>
      </c>
      <c r="AX602" s="12" t="s">
        <v>78</v>
      </c>
      <c r="AY602" s="152" t="s">
        <v>147</v>
      </c>
    </row>
    <row r="603" spans="2:65" s="12" customFormat="1" ht="22.5">
      <c r="B603" s="150"/>
      <c r="D603" s="151" t="s">
        <v>159</v>
      </c>
      <c r="E603" s="152" t="s">
        <v>32</v>
      </c>
      <c r="F603" s="153" t="s">
        <v>528</v>
      </c>
      <c r="H603" s="154">
        <v>35.771999999999998</v>
      </c>
      <c r="I603" s="155"/>
      <c r="L603" s="150"/>
      <c r="M603" s="156"/>
      <c r="T603" s="157"/>
      <c r="AT603" s="152" t="s">
        <v>159</v>
      </c>
      <c r="AU603" s="152" t="s">
        <v>87</v>
      </c>
      <c r="AV603" s="12" t="s">
        <v>87</v>
      </c>
      <c r="AW603" s="12" t="s">
        <v>39</v>
      </c>
      <c r="AX603" s="12" t="s">
        <v>78</v>
      </c>
      <c r="AY603" s="152" t="s">
        <v>147</v>
      </c>
    </row>
    <row r="604" spans="2:65" s="12" customFormat="1" ht="11.25">
      <c r="B604" s="150"/>
      <c r="D604" s="151" t="s">
        <v>159</v>
      </c>
      <c r="E604" s="152" t="s">
        <v>32</v>
      </c>
      <c r="F604" s="153" t="s">
        <v>529</v>
      </c>
      <c r="H604" s="154">
        <v>2.1669999999999998</v>
      </c>
      <c r="I604" s="155"/>
      <c r="L604" s="150"/>
      <c r="M604" s="156"/>
      <c r="T604" s="157"/>
      <c r="AT604" s="152" t="s">
        <v>159</v>
      </c>
      <c r="AU604" s="152" t="s">
        <v>87</v>
      </c>
      <c r="AV604" s="12" t="s">
        <v>87</v>
      </c>
      <c r="AW604" s="12" t="s">
        <v>39</v>
      </c>
      <c r="AX604" s="12" t="s">
        <v>78</v>
      </c>
      <c r="AY604" s="152" t="s">
        <v>147</v>
      </c>
    </row>
    <row r="605" spans="2:65" s="12" customFormat="1" ht="11.25">
      <c r="B605" s="150"/>
      <c r="D605" s="151" t="s">
        <v>159</v>
      </c>
      <c r="E605" s="152" t="s">
        <v>32</v>
      </c>
      <c r="F605" s="153" t="s">
        <v>530</v>
      </c>
      <c r="H605" s="154">
        <v>2.1669999999999998</v>
      </c>
      <c r="I605" s="155"/>
      <c r="L605" s="150"/>
      <c r="M605" s="156"/>
      <c r="T605" s="157"/>
      <c r="AT605" s="152" t="s">
        <v>159</v>
      </c>
      <c r="AU605" s="152" t="s">
        <v>87</v>
      </c>
      <c r="AV605" s="12" t="s">
        <v>87</v>
      </c>
      <c r="AW605" s="12" t="s">
        <v>39</v>
      </c>
      <c r="AX605" s="12" t="s">
        <v>78</v>
      </c>
      <c r="AY605" s="152" t="s">
        <v>147</v>
      </c>
    </row>
    <row r="606" spans="2:65" s="12" customFormat="1" ht="11.25">
      <c r="B606" s="150"/>
      <c r="D606" s="151" t="s">
        <v>159</v>
      </c>
      <c r="E606" s="152" t="s">
        <v>32</v>
      </c>
      <c r="F606" s="153" t="s">
        <v>531</v>
      </c>
      <c r="H606" s="154">
        <v>1.1819999999999999</v>
      </c>
      <c r="I606" s="155"/>
      <c r="L606" s="150"/>
      <c r="M606" s="156"/>
      <c r="T606" s="157"/>
      <c r="AT606" s="152" t="s">
        <v>159</v>
      </c>
      <c r="AU606" s="152" t="s">
        <v>87</v>
      </c>
      <c r="AV606" s="12" t="s">
        <v>87</v>
      </c>
      <c r="AW606" s="12" t="s">
        <v>39</v>
      </c>
      <c r="AX606" s="12" t="s">
        <v>78</v>
      </c>
      <c r="AY606" s="152" t="s">
        <v>147</v>
      </c>
    </row>
    <row r="607" spans="2:65" s="12" customFormat="1" ht="11.25">
      <c r="B607" s="150"/>
      <c r="D607" s="151" t="s">
        <v>159</v>
      </c>
      <c r="E607" s="152" t="s">
        <v>32</v>
      </c>
      <c r="F607" s="153" t="s">
        <v>532</v>
      </c>
      <c r="H607" s="154">
        <v>1.1819999999999999</v>
      </c>
      <c r="I607" s="155"/>
      <c r="L607" s="150"/>
      <c r="M607" s="156"/>
      <c r="T607" s="157"/>
      <c r="AT607" s="152" t="s">
        <v>159</v>
      </c>
      <c r="AU607" s="152" t="s">
        <v>87</v>
      </c>
      <c r="AV607" s="12" t="s">
        <v>87</v>
      </c>
      <c r="AW607" s="12" t="s">
        <v>39</v>
      </c>
      <c r="AX607" s="12" t="s">
        <v>78</v>
      </c>
      <c r="AY607" s="152" t="s">
        <v>147</v>
      </c>
    </row>
    <row r="608" spans="2:65" s="12" customFormat="1" ht="11.25">
      <c r="B608" s="150"/>
      <c r="D608" s="151" t="s">
        <v>159</v>
      </c>
      <c r="E608" s="152" t="s">
        <v>32</v>
      </c>
      <c r="F608" s="153" t="s">
        <v>533</v>
      </c>
      <c r="H608" s="154">
        <v>6.2439999999999998</v>
      </c>
      <c r="I608" s="155"/>
      <c r="L608" s="150"/>
      <c r="M608" s="156"/>
      <c r="T608" s="157"/>
      <c r="AT608" s="152" t="s">
        <v>159</v>
      </c>
      <c r="AU608" s="152" t="s">
        <v>87</v>
      </c>
      <c r="AV608" s="12" t="s">
        <v>87</v>
      </c>
      <c r="AW608" s="12" t="s">
        <v>39</v>
      </c>
      <c r="AX608" s="12" t="s">
        <v>78</v>
      </c>
      <c r="AY608" s="152" t="s">
        <v>147</v>
      </c>
    </row>
    <row r="609" spans="2:51" s="12" customFormat="1" ht="11.25">
      <c r="B609" s="150"/>
      <c r="D609" s="151" t="s">
        <v>159</v>
      </c>
      <c r="E609" s="152" t="s">
        <v>32</v>
      </c>
      <c r="F609" s="153" t="s">
        <v>534</v>
      </c>
      <c r="H609" s="154">
        <v>2.6629999999999998</v>
      </c>
      <c r="I609" s="155"/>
      <c r="L609" s="150"/>
      <c r="M609" s="156"/>
      <c r="T609" s="157"/>
      <c r="AT609" s="152" t="s">
        <v>159</v>
      </c>
      <c r="AU609" s="152" t="s">
        <v>87</v>
      </c>
      <c r="AV609" s="12" t="s">
        <v>87</v>
      </c>
      <c r="AW609" s="12" t="s">
        <v>39</v>
      </c>
      <c r="AX609" s="12" t="s">
        <v>78</v>
      </c>
      <c r="AY609" s="152" t="s">
        <v>147</v>
      </c>
    </row>
    <row r="610" spans="2:51" s="12" customFormat="1" ht="11.25">
      <c r="B610" s="150"/>
      <c r="D610" s="151" t="s">
        <v>159</v>
      </c>
      <c r="E610" s="152" t="s">
        <v>32</v>
      </c>
      <c r="F610" s="153" t="s">
        <v>535</v>
      </c>
      <c r="H610" s="154">
        <v>11.63</v>
      </c>
      <c r="I610" s="155"/>
      <c r="L610" s="150"/>
      <c r="M610" s="156"/>
      <c r="T610" s="157"/>
      <c r="AT610" s="152" t="s">
        <v>159</v>
      </c>
      <c r="AU610" s="152" t="s">
        <v>87</v>
      </c>
      <c r="AV610" s="12" t="s">
        <v>87</v>
      </c>
      <c r="AW610" s="12" t="s">
        <v>39</v>
      </c>
      <c r="AX610" s="12" t="s">
        <v>78</v>
      </c>
      <c r="AY610" s="152" t="s">
        <v>147</v>
      </c>
    </row>
    <row r="611" spans="2:51" s="12" customFormat="1" ht="11.25">
      <c r="B611" s="150"/>
      <c r="D611" s="151" t="s">
        <v>159</v>
      </c>
      <c r="E611" s="152" t="s">
        <v>32</v>
      </c>
      <c r="F611" s="153" t="s">
        <v>536</v>
      </c>
      <c r="H611" s="154">
        <v>3.6549999999999998</v>
      </c>
      <c r="I611" s="155"/>
      <c r="L611" s="150"/>
      <c r="M611" s="156"/>
      <c r="T611" s="157"/>
      <c r="AT611" s="152" t="s">
        <v>159</v>
      </c>
      <c r="AU611" s="152" t="s">
        <v>87</v>
      </c>
      <c r="AV611" s="12" t="s">
        <v>87</v>
      </c>
      <c r="AW611" s="12" t="s">
        <v>39</v>
      </c>
      <c r="AX611" s="12" t="s">
        <v>78</v>
      </c>
      <c r="AY611" s="152" t="s">
        <v>147</v>
      </c>
    </row>
    <row r="612" spans="2:51" s="12" customFormat="1" ht="11.25">
      <c r="B612" s="150"/>
      <c r="D612" s="151" t="s">
        <v>159</v>
      </c>
      <c r="E612" s="152" t="s">
        <v>32</v>
      </c>
      <c r="F612" s="153" t="s">
        <v>537</v>
      </c>
      <c r="H612" s="154">
        <v>9.7550000000000008</v>
      </c>
      <c r="I612" s="155"/>
      <c r="L612" s="150"/>
      <c r="M612" s="156"/>
      <c r="T612" s="157"/>
      <c r="AT612" s="152" t="s">
        <v>159</v>
      </c>
      <c r="AU612" s="152" t="s">
        <v>87</v>
      </c>
      <c r="AV612" s="12" t="s">
        <v>87</v>
      </c>
      <c r="AW612" s="12" t="s">
        <v>39</v>
      </c>
      <c r="AX612" s="12" t="s">
        <v>78</v>
      </c>
      <c r="AY612" s="152" t="s">
        <v>147</v>
      </c>
    </row>
    <row r="613" spans="2:51" s="12" customFormat="1" ht="11.25">
      <c r="B613" s="150"/>
      <c r="D613" s="151" t="s">
        <v>159</v>
      </c>
      <c r="E613" s="152" t="s">
        <v>32</v>
      </c>
      <c r="F613" s="153" t="s">
        <v>538</v>
      </c>
      <c r="H613" s="154">
        <v>6.5010000000000003</v>
      </c>
      <c r="I613" s="155"/>
      <c r="L613" s="150"/>
      <c r="M613" s="156"/>
      <c r="T613" s="157"/>
      <c r="AT613" s="152" t="s">
        <v>159</v>
      </c>
      <c r="AU613" s="152" t="s">
        <v>87</v>
      </c>
      <c r="AV613" s="12" t="s">
        <v>87</v>
      </c>
      <c r="AW613" s="12" t="s">
        <v>39</v>
      </c>
      <c r="AX613" s="12" t="s">
        <v>78</v>
      </c>
      <c r="AY613" s="152" t="s">
        <v>147</v>
      </c>
    </row>
    <row r="614" spans="2:51" s="12" customFormat="1" ht="11.25">
      <c r="B614" s="150"/>
      <c r="D614" s="151" t="s">
        <v>159</v>
      </c>
      <c r="E614" s="152" t="s">
        <v>32</v>
      </c>
      <c r="F614" s="153" t="s">
        <v>539</v>
      </c>
      <c r="H614" s="154">
        <v>1.528</v>
      </c>
      <c r="I614" s="155"/>
      <c r="L614" s="150"/>
      <c r="M614" s="156"/>
      <c r="T614" s="157"/>
      <c r="AT614" s="152" t="s">
        <v>159</v>
      </c>
      <c r="AU614" s="152" t="s">
        <v>87</v>
      </c>
      <c r="AV614" s="12" t="s">
        <v>87</v>
      </c>
      <c r="AW614" s="12" t="s">
        <v>39</v>
      </c>
      <c r="AX614" s="12" t="s">
        <v>78</v>
      </c>
      <c r="AY614" s="152" t="s">
        <v>147</v>
      </c>
    </row>
    <row r="615" spans="2:51" s="12" customFormat="1" ht="11.25">
      <c r="B615" s="150"/>
      <c r="D615" s="151" t="s">
        <v>159</v>
      </c>
      <c r="E615" s="152" t="s">
        <v>32</v>
      </c>
      <c r="F615" s="153" t="s">
        <v>540</v>
      </c>
      <c r="H615" s="154">
        <v>1.528</v>
      </c>
      <c r="I615" s="155"/>
      <c r="L615" s="150"/>
      <c r="M615" s="156"/>
      <c r="T615" s="157"/>
      <c r="AT615" s="152" t="s">
        <v>159</v>
      </c>
      <c r="AU615" s="152" t="s">
        <v>87</v>
      </c>
      <c r="AV615" s="12" t="s">
        <v>87</v>
      </c>
      <c r="AW615" s="12" t="s">
        <v>39</v>
      </c>
      <c r="AX615" s="12" t="s">
        <v>78</v>
      </c>
      <c r="AY615" s="152" t="s">
        <v>147</v>
      </c>
    </row>
    <row r="616" spans="2:51" s="12" customFormat="1" ht="11.25">
      <c r="B616" s="150"/>
      <c r="D616" s="151" t="s">
        <v>159</v>
      </c>
      <c r="E616" s="152" t="s">
        <v>32</v>
      </c>
      <c r="F616" s="153" t="s">
        <v>541</v>
      </c>
      <c r="H616" s="154">
        <v>2.4849999999999999</v>
      </c>
      <c r="I616" s="155"/>
      <c r="L616" s="150"/>
      <c r="M616" s="156"/>
      <c r="T616" s="157"/>
      <c r="AT616" s="152" t="s">
        <v>159</v>
      </c>
      <c r="AU616" s="152" t="s">
        <v>87</v>
      </c>
      <c r="AV616" s="12" t="s">
        <v>87</v>
      </c>
      <c r="AW616" s="12" t="s">
        <v>39</v>
      </c>
      <c r="AX616" s="12" t="s">
        <v>78</v>
      </c>
      <c r="AY616" s="152" t="s">
        <v>147</v>
      </c>
    </row>
    <row r="617" spans="2:51" s="12" customFormat="1" ht="11.25">
      <c r="B617" s="150"/>
      <c r="D617" s="151" t="s">
        <v>159</v>
      </c>
      <c r="E617" s="152" t="s">
        <v>32</v>
      </c>
      <c r="F617" s="153" t="s">
        <v>542</v>
      </c>
      <c r="H617" s="154">
        <v>3.0339999999999998</v>
      </c>
      <c r="I617" s="155"/>
      <c r="L617" s="150"/>
      <c r="M617" s="156"/>
      <c r="T617" s="157"/>
      <c r="AT617" s="152" t="s">
        <v>159</v>
      </c>
      <c r="AU617" s="152" t="s">
        <v>87</v>
      </c>
      <c r="AV617" s="12" t="s">
        <v>87</v>
      </c>
      <c r="AW617" s="12" t="s">
        <v>39</v>
      </c>
      <c r="AX617" s="12" t="s">
        <v>78</v>
      </c>
      <c r="AY617" s="152" t="s">
        <v>147</v>
      </c>
    </row>
    <row r="618" spans="2:51" s="12" customFormat="1" ht="22.5">
      <c r="B618" s="150"/>
      <c r="D618" s="151" t="s">
        <v>159</v>
      </c>
      <c r="E618" s="152" t="s">
        <v>32</v>
      </c>
      <c r="F618" s="153" t="s">
        <v>543</v>
      </c>
      <c r="H618" s="154">
        <v>15.006</v>
      </c>
      <c r="I618" s="155"/>
      <c r="L618" s="150"/>
      <c r="M618" s="156"/>
      <c r="T618" s="157"/>
      <c r="AT618" s="152" t="s">
        <v>159</v>
      </c>
      <c r="AU618" s="152" t="s">
        <v>87</v>
      </c>
      <c r="AV618" s="12" t="s">
        <v>87</v>
      </c>
      <c r="AW618" s="12" t="s">
        <v>39</v>
      </c>
      <c r="AX618" s="12" t="s">
        <v>78</v>
      </c>
      <c r="AY618" s="152" t="s">
        <v>147</v>
      </c>
    </row>
    <row r="619" spans="2:51" s="15" customFormat="1" ht="11.25">
      <c r="B619" s="172"/>
      <c r="D619" s="151" t="s">
        <v>159</v>
      </c>
      <c r="E619" s="173" t="s">
        <v>32</v>
      </c>
      <c r="F619" s="174" t="s">
        <v>189</v>
      </c>
      <c r="H619" s="175">
        <v>128.64800000000002</v>
      </c>
      <c r="I619" s="176"/>
      <c r="L619" s="172"/>
      <c r="M619" s="177"/>
      <c r="T619" s="178"/>
      <c r="AT619" s="173" t="s">
        <v>159</v>
      </c>
      <c r="AU619" s="173" t="s">
        <v>87</v>
      </c>
      <c r="AV619" s="15" t="s">
        <v>190</v>
      </c>
      <c r="AW619" s="15" t="s">
        <v>39</v>
      </c>
      <c r="AX619" s="15" t="s">
        <v>78</v>
      </c>
      <c r="AY619" s="173" t="s">
        <v>147</v>
      </c>
    </row>
    <row r="620" spans="2:51" s="14" customFormat="1" ht="11.25">
      <c r="B620" s="166"/>
      <c r="D620" s="151" t="s">
        <v>159</v>
      </c>
      <c r="E620" s="167" t="s">
        <v>32</v>
      </c>
      <c r="F620" s="168" t="s">
        <v>191</v>
      </c>
      <c r="H620" s="167" t="s">
        <v>32</v>
      </c>
      <c r="I620" s="169"/>
      <c r="L620" s="166"/>
      <c r="M620" s="170"/>
      <c r="T620" s="171"/>
      <c r="AT620" s="167" t="s">
        <v>159</v>
      </c>
      <c r="AU620" s="167" t="s">
        <v>87</v>
      </c>
      <c r="AV620" s="14" t="s">
        <v>85</v>
      </c>
      <c r="AW620" s="14" t="s">
        <v>39</v>
      </c>
      <c r="AX620" s="14" t="s">
        <v>78</v>
      </c>
      <c r="AY620" s="167" t="s">
        <v>147</v>
      </c>
    </row>
    <row r="621" spans="2:51" s="12" customFormat="1" ht="11.25">
      <c r="B621" s="150"/>
      <c r="D621" s="151" t="s">
        <v>159</v>
      </c>
      <c r="E621" s="152" t="s">
        <v>32</v>
      </c>
      <c r="F621" s="153" t="s">
        <v>544</v>
      </c>
      <c r="H621" s="154">
        <v>19.408000000000001</v>
      </c>
      <c r="I621" s="155"/>
      <c r="L621" s="150"/>
      <c r="M621" s="156"/>
      <c r="T621" s="157"/>
      <c r="AT621" s="152" t="s">
        <v>159</v>
      </c>
      <c r="AU621" s="152" t="s">
        <v>87</v>
      </c>
      <c r="AV621" s="12" t="s">
        <v>87</v>
      </c>
      <c r="AW621" s="12" t="s">
        <v>39</v>
      </c>
      <c r="AX621" s="12" t="s">
        <v>78</v>
      </c>
      <c r="AY621" s="152" t="s">
        <v>147</v>
      </c>
    </row>
    <row r="622" spans="2:51" s="12" customFormat="1" ht="11.25">
      <c r="B622" s="150"/>
      <c r="D622" s="151" t="s">
        <v>159</v>
      </c>
      <c r="E622" s="152" t="s">
        <v>32</v>
      </c>
      <c r="F622" s="153" t="s">
        <v>545</v>
      </c>
      <c r="H622" s="154">
        <v>16.527999999999999</v>
      </c>
      <c r="I622" s="155"/>
      <c r="L622" s="150"/>
      <c r="M622" s="156"/>
      <c r="T622" s="157"/>
      <c r="AT622" s="152" t="s">
        <v>159</v>
      </c>
      <c r="AU622" s="152" t="s">
        <v>87</v>
      </c>
      <c r="AV622" s="12" t="s">
        <v>87</v>
      </c>
      <c r="AW622" s="12" t="s">
        <v>39</v>
      </c>
      <c r="AX622" s="12" t="s">
        <v>78</v>
      </c>
      <c r="AY622" s="152" t="s">
        <v>147</v>
      </c>
    </row>
    <row r="623" spans="2:51" s="12" customFormat="1" ht="11.25">
      <c r="B623" s="150"/>
      <c r="D623" s="151" t="s">
        <v>159</v>
      </c>
      <c r="E623" s="152" t="s">
        <v>32</v>
      </c>
      <c r="F623" s="153" t="s">
        <v>546</v>
      </c>
      <c r="H623" s="154">
        <v>13.79</v>
      </c>
      <c r="I623" s="155"/>
      <c r="L623" s="150"/>
      <c r="M623" s="156"/>
      <c r="T623" s="157"/>
      <c r="AT623" s="152" t="s">
        <v>159</v>
      </c>
      <c r="AU623" s="152" t="s">
        <v>87</v>
      </c>
      <c r="AV623" s="12" t="s">
        <v>87</v>
      </c>
      <c r="AW623" s="12" t="s">
        <v>39</v>
      </c>
      <c r="AX623" s="12" t="s">
        <v>78</v>
      </c>
      <c r="AY623" s="152" t="s">
        <v>147</v>
      </c>
    </row>
    <row r="624" spans="2:51" s="12" customFormat="1" ht="11.25">
      <c r="B624" s="150"/>
      <c r="D624" s="151" t="s">
        <v>159</v>
      </c>
      <c r="E624" s="152" t="s">
        <v>32</v>
      </c>
      <c r="F624" s="153" t="s">
        <v>547</v>
      </c>
      <c r="H624" s="154">
        <v>7.1150000000000002</v>
      </c>
      <c r="I624" s="155"/>
      <c r="L624" s="150"/>
      <c r="M624" s="156"/>
      <c r="T624" s="157"/>
      <c r="AT624" s="152" t="s">
        <v>159</v>
      </c>
      <c r="AU624" s="152" t="s">
        <v>87</v>
      </c>
      <c r="AV624" s="12" t="s">
        <v>87</v>
      </c>
      <c r="AW624" s="12" t="s">
        <v>39</v>
      </c>
      <c r="AX624" s="12" t="s">
        <v>78</v>
      </c>
      <c r="AY624" s="152" t="s">
        <v>147</v>
      </c>
    </row>
    <row r="625" spans="2:65" s="12" customFormat="1" ht="11.25">
      <c r="B625" s="150"/>
      <c r="D625" s="151" t="s">
        <v>159</v>
      </c>
      <c r="E625" s="152" t="s">
        <v>32</v>
      </c>
      <c r="F625" s="153" t="s">
        <v>548</v>
      </c>
      <c r="H625" s="154">
        <v>18.103999999999999</v>
      </c>
      <c r="I625" s="155"/>
      <c r="L625" s="150"/>
      <c r="M625" s="156"/>
      <c r="T625" s="157"/>
      <c r="AT625" s="152" t="s">
        <v>159</v>
      </c>
      <c r="AU625" s="152" t="s">
        <v>87</v>
      </c>
      <c r="AV625" s="12" t="s">
        <v>87</v>
      </c>
      <c r="AW625" s="12" t="s">
        <v>39</v>
      </c>
      <c r="AX625" s="12" t="s">
        <v>78</v>
      </c>
      <c r="AY625" s="152" t="s">
        <v>147</v>
      </c>
    </row>
    <row r="626" spans="2:65" s="12" customFormat="1" ht="11.25">
      <c r="B626" s="150"/>
      <c r="D626" s="151" t="s">
        <v>159</v>
      </c>
      <c r="E626" s="152" t="s">
        <v>32</v>
      </c>
      <c r="F626" s="153" t="s">
        <v>549</v>
      </c>
      <c r="H626" s="154">
        <v>11.867000000000001</v>
      </c>
      <c r="I626" s="155"/>
      <c r="L626" s="150"/>
      <c r="M626" s="156"/>
      <c r="T626" s="157"/>
      <c r="AT626" s="152" t="s">
        <v>159</v>
      </c>
      <c r="AU626" s="152" t="s">
        <v>87</v>
      </c>
      <c r="AV626" s="12" t="s">
        <v>87</v>
      </c>
      <c r="AW626" s="12" t="s">
        <v>39</v>
      </c>
      <c r="AX626" s="12" t="s">
        <v>78</v>
      </c>
      <c r="AY626" s="152" t="s">
        <v>147</v>
      </c>
    </row>
    <row r="627" spans="2:65" s="12" customFormat="1" ht="11.25">
      <c r="B627" s="150"/>
      <c r="D627" s="151" t="s">
        <v>159</v>
      </c>
      <c r="E627" s="152" t="s">
        <v>32</v>
      </c>
      <c r="F627" s="153" t="s">
        <v>550</v>
      </c>
      <c r="H627" s="154">
        <v>10.291</v>
      </c>
      <c r="I627" s="155"/>
      <c r="L627" s="150"/>
      <c r="M627" s="156"/>
      <c r="T627" s="157"/>
      <c r="AT627" s="152" t="s">
        <v>159</v>
      </c>
      <c r="AU627" s="152" t="s">
        <v>87</v>
      </c>
      <c r="AV627" s="12" t="s">
        <v>87</v>
      </c>
      <c r="AW627" s="12" t="s">
        <v>39</v>
      </c>
      <c r="AX627" s="12" t="s">
        <v>78</v>
      </c>
      <c r="AY627" s="152" t="s">
        <v>147</v>
      </c>
    </row>
    <row r="628" spans="2:65" s="12" customFormat="1" ht="11.25">
      <c r="B628" s="150"/>
      <c r="D628" s="151" t="s">
        <v>159</v>
      </c>
      <c r="E628" s="152" t="s">
        <v>32</v>
      </c>
      <c r="F628" s="153" t="s">
        <v>551</v>
      </c>
      <c r="H628" s="154">
        <v>13.648</v>
      </c>
      <c r="I628" s="155"/>
      <c r="L628" s="150"/>
      <c r="M628" s="156"/>
      <c r="T628" s="157"/>
      <c r="AT628" s="152" t="s">
        <v>159</v>
      </c>
      <c r="AU628" s="152" t="s">
        <v>87</v>
      </c>
      <c r="AV628" s="12" t="s">
        <v>87</v>
      </c>
      <c r="AW628" s="12" t="s">
        <v>39</v>
      </c>
      <c r="AX628" s="12" t="s">
        <v>78</v>
      </c>
      <c r="AY628" s="152" t="s">
        <v>147</v>
      </c>
    </row>
    <row r="629" spans="2:65" s="12" customFormat="1" ht="11.25">
      <c r="B629" s="150"/>
      <c r="D629" s="151" t="s">
        <v>159</v>
      </c>
      <c r="E629" s="152" t="s">
        <v>32</v>
      </c>
      <c r="F629" s="153" t="s">
        <v>552</v>
      </c>
      <c r="H629" s="154">
        <v>5.85</v>
      </c>
      <c r="I629" s="155"/>
      <c r="L629" s="150"/>
      <c r="M629" s="156"/>
      <c r="T629" s="157"/>
      <c r="AT629" s="152" t="s">
        <v>159</v>
      </c>
      <c r="AU629" s="152" t="s">
        <v>87</v>
      </c>
      <c r="AV629" s="12" t="s">
        <v>87</v>
      </c>
      <c r="AW629" s="12" t="s">
        <v>39</v>
      </c>
      <c r="AX629" s="12" t="s">
        <v>78</v>
      </c>
      <c r="AY629" s="152" t="s">
        <v>147</v>
      </c>
    </row>
    <row r="630" spans="2:65" s="12" customFormat="1" ht="11.25">
      <c r="B630" s="150"/>
      <c r="D630" s="151" t="s">
        <v>159</v>
      </c>
      <c r="E630" s="152" t="s">
        <v>32</v>
      </c>
      <c r="F630" s="153" t="s">
        <v>553</v>
      </c>
      <c r="H630" s="154">
        <v>15.861000000000001</v>
      </c>
      <c r="I630" s="155"/>
      <c r="L630" s="150"/>
      <c r="M630" s="156"/>
      <c r="T630" s="157"/>
      <c r="AT630" s="152" t="s">
        <v>159</v>
      </c>
      <c r="AU630" s="152" t="s">
        <v>87</v>
      </c>
      <c r="AV630" s="12" t="s">
        <v>87</v>
      </c>
      <c r="AW630" s="12" t="s">
        <v>39</v>
      </c>
      <c r="AX630" s="12" t="s">
        <v>78</v>
      </c>
      <c r="AY630" s="152" t="s">
        <v>147</v>
      </c>
    </row>
    <row r="631" spans="2:65" s="12" customFormat="1" ht="11.25">
      <c r="B631" s="150"/>
      <c r="D631" s="151" t="s">
        <v>159</v>
      </c>
      <c r="E631" s="152" t="s">
        <v>32</v>
      </c>
      <c r="F631" s="153" t="s">
        <v>554</v>
      </c>
      <c r="H631" s="154">
        <v>4.6680000000000001</v>
      </c>
      <c r="I631" s="155"/>
      <c r="L631" s="150"/>
      <c r="M631" s="156"/>
      <c r="T631" s="157"/>
      <c r="AT631" s="152" t="s">
        <v>159</v>
      </c>
      <c r="AU631" s="152" t="s">
        <v>87</v>
      </c>
      <c r="AV631" s="12" t="s">
        <v>87</v>
      </c>
      <c r="AW631" s="12" t="s">
        <v>39</v>
      </c>
      <c r="AX631" s="12" t="s">
        <v>78</v>
      </c>
      <c r="AY631" s="152" t="s">
        <v>147</v>
      </c>
    </row>
    <row r="632" spans="2:65" s="12" customFormat="1" ht="22.5">
      <c r="B632" s="150"/>
      <c r="D632" s="151" t="s">
        <v>159</v>
      </c>
      <c r="E632" s="152" t="s">
        <v>32</v>
      </c>
      <c r="F632" s="153" t="s">
        <v>555</v>
      </c>
      <c r="H632" s="154">
        <v>37.366</v>
      </c>
      <c r="I632" s="155"/>
      <c r="L632" s="150"/>
      <c r="M632" s="156"/>
      <c r="T632" s="157"/>
      <c r="AT632" s="152" t="s">
        <v>159</v>
      </c>
      <c r="AU632" s="152" t="s">
        <v>87</v>
      </c>
      <c r="AV632" s="12" t="s">
        <v>87</v>
      </c>
      <c r="AW632" s="12" t="s">
        <v>39</v>
      </c>
      <c r="AX632" s="12" t="s">
        <v>78</v>
      </c>
      <c r="AY632" s="152" t="s">
        <v>147</v>
      </c>
    </row>
    <row r="633" spans="2:65" s="12" customFormat="1" ht="11.25">
      <c r="B633" s="150"/>
      <c r="D633" s="151" t="s">
        <v>159</v>
      </c>
      <c r="E633" s="152" t="s">
        <v>32</v>
      </c>
      <c r="F633" s="153" t="s">
        <v>556</v>
      </c>
      <c r="H633" s="154">
        <v>17.378</v>
      </c>
      <c r="I633" s="155"/>
      <c r="L633" s="150"/>
      <c r="M633" s="156"/>
      <c r="T633" s="157"/>
      <c r="AT633" s="152" t="s">
        <v>159</v>
      </c>
      <c r="AU633" s="152" t="s">
        <v>87</v>
      </c>
      <c r="AV633" s="12" t="s">
        <v>87</v>
      </c>
      <c r="AW633" s="12" t="s">
        <v>39</v>
      </c>
      <c r="AX633" s="12" t="s">
        <v>78</v>
      </c>
      <c r="AY633" s="152" t="s">
        <v>147</v>
      </c>
    </row>
    <row r="634" spans="2:65" s="12" customFormat="1" ht="11.25">
      <c r="B634" s="150"/>
      <c r="D634" s="151" t="s">
        <v>159</v>
      </c>
      <c r="E634" s="152" t="s">
        <v>32</v>
      </c>
      <c r="F634" s="153" t="s">
        <v>557</v>
      </c>
      <c r="H634" s="154">
        <v>6.7450000000000001</v>
      </c>
      <c r="I634" s="155"/>
      <c r="L634" s="150"/>
      <c r="M634" s="156"/>
      <c r="T634" s="157"/>
      <c r="AT634" s="152" t="s">
        <v>159</v>
      </c>
      <c r="AU634" s="152" t="s">
        <v>87</v>
      </c>
      <c r="AV634" s="12" t="s">
        <v>87</v>
      </c>
      <c r="AW634" s="12" t="s">
        <v>39</v>
      </c>
      <c r="AX634" s="12" t="s">
        <v>78</v>
      </c>
      <c r="AY634" s="152" t="s">
        <v>147</v>
      </c>
    </row>
    <row r="635" spans="2:65" s="12" customFormat="1" ht="11.25">
      <c r="B635" s="150"/>
      <c r="D635" s="151" t="s">
        <v>159</v>
      </c>
      <c r="E635" s="152" t="s">
        <v>32</v>
      </c>
      <c r="F635" s="153" t="s">
        <v>558</v>
      </c>
      <c r="H635" s="154">
        <v>10.413</v>
      </c>
      <c r="I635" s="155"/>
      <c r="L635" s="150"/>
      <c r="M635" s="156"/>
      <c r="T635" s="157"/>
      <c r="AT635" s="152" t="s">
        <v>159</v>
      </c>
      <c r="AU635" s="152" t="s">
        <v>87</v>
      </c>
      <c r="AV635" s="12" t="s">
        <v>87</v>
      </c>
      <c r="AW635" s="12" t="s">
        <v>39</v>
      </c>
      <c r="AX635" s="12" t="s">
        <v>78</v>
      </c>
      <c r="AY635" s="152" t="s">
        <v>147</v>
      </c>
    </row>
    <row r="636" spans="2:65" s="15" customFormat="1" ht="11.25">
      <c r="B636" s="172"/>
      <c r="D636" s="151" t="s">
        <v>159</v>
      </c>
      <c r="E636" s="173" t="s">
        <v>32</v>
      </c>
      <c r="F636" s="174" t="s">
        <v>189</v>
      </c>
      <c r="H636" s="175">
        <v>209.03199999999998</v>
      </c>
      <c r="I636" s="176"/>
      <c r="L636" s="172"/>
      <c r="M636" s="177"/>
      <c r="T636" s="178"/>
      <c r="AT636" s="173" t="s">
        <v>159</v>
      </c>
      <c r="AU636" s="173" t="s">
        <v>87</v>
      </c>
      <c r="AV636" s="15" t="s">
        <v>190</v>
      </c>
      <c r="AW636" s="15" t="s">
        <v>39</v>
      </c>
      <c r="AX636" s="15" t="s">
        <v>78</v>
      </c>
      <c r="AY636" s="173" t="s">
        <v>147</v>
      </c>
    </row>
    <row r="637" spans="2:65" s="13" customFormat="1" ht="11.25">
      <c r="B637" s="158"/>
      <c r="D637" s="151" t="s">
        <v>159</v>
      </c>
      <c r="E637" s="159" t="s">
        <v>32</v>
      </c>
      <c r="F637" s="160" t="s">
        <v>162</v>
      </c>
      <c r="H637" s="161">
        <v>337.68</v>
      </c>
      <c r="I637" s="162"/>
      <c r="L637" s="158"/>
      <c r="M637" s="163"/>
      <c r="T637" s="164"/>
      <c r="AT637" s="159" t="s">
        <v>159</v>
      </c>
      <c r="AU637" s="159" t="s">
        <v>87</v>
      </c>
      <c r="AV637" s="13" t="s">
        <v>155</v>
      </c>
      <c r="AW637" s="13" t="s">
        <v>39</v>
      </c>
      <c r="AX637" s="13" t="s">
        <v>85</v>
      </c>
      <c r="AY637" s="159" t="s">
        <v>147</v>
      </c>
    </row>
    <row r="638" spans="2:65" s="1" customFormat="1" ht="16.5" customHeight="1">
      <c r="B638" s="34"/>
      <c r="C638" s="179" t="s">
        <v>559</v>
      </c>
      <c r="D638" s="179" t="s">
        <v>322</v>
      </c>
      <c r="E638" s="180" t="s">
        <v>560</v>
      </c>
      <c r="F638" s="181" t="s">
        <v>561</v>
      </c>
      <c r="G638" s="182" t="s">
        <v>165</v>
      </c>
      <c r="H638" s="183">
        <v>405.21600000000001</v>
      </c>
      <c r="I638" s="184"/>
      <c r="J638" s="185">
        <f>ROUND(I638*H638,2)</f>
        <v>0</v>
      </c>
      <c r="K638" s="181" t="s">
        <v>154</v>
      </c>
      <c r="L638" s="186"/>
      <c r="M638" s="187" t="s">
        <v>32</v>
      </c>
      <c r="N638" s="188" t="s">
        <v>49</v>
      </c>
      <c r="P638" s="142">
        <f>O638*H638</f>
        <v>0</v>
      </c>
      <c r="Q638" s="142">
        <v>1.0000000000000001E-5</v>
      </c>
      <c r="R638" s="142">
        <f>Q638*H638</f>
        <v>4.0521600000000008E-3</v>
      </c>
      <c r="S638" s="142">
        <v>0</v>
      </c>
      <c r="T638" s="143">
        <f>S638*H638</f>
        <v>0</v>
      </c>
      <c r="AR638" s="144" t="s">
        <v>325</v>
      </c>
      <c r="AT638" s="144" t="s">
        <v>322</v>
      </c>
      <c r="AU638" s="144" t="s">
        <v>87</v>
      </c>
      <c r="AY638" s="18" t="s">
        <v>147</v>
      </c>
      <c r="BE638" s="145">
        <f>IF(N638="základní",J638,0)</f>
        <v>0</v>
      </c>
      <c r="BF638" s="145">
        <f>IF(N638="snížená",J638,0)</f>
        <v>0</v>
      </c>
      <c r="BG638" s="145">
        <f>IF(N638="zákl. přenesená",J638,0)</f>
        <v>0</v>
      </c>
      <c r="BH638" s="145">
        <f>IF(N638="sníž. přenesená",J638,0)</f>
        <v>0</v>
      </c>
      <c r="BI638" s="145">
        <f>IF(N638="nulová",J638,0)</f>
        <v>0</v>
      </c>
      <c r="BJ638" s="18" t="s">
        <v>85</v>
      </c>
      <c r="BK638" s="145">
        <f>ROUND(I638*H638,2)</f>
        <v>0</v>
      </c>
      <c r="BL638" s="18" t="s">
        <v>284</v>
      </c>
      <c r="BM638" s="144" t="s">
        <v>562</v>
      </c>
    </row>
    <row r="639" spans="2:65" s="1" customFormat="1" ht="19.5">
      <c r="B639" s="34"/>
      <c r="D639" s="151" t="s">
        <v>168</v>
      </c>
      <c r="F639" s="165" t="s">
        <v>345</v>
      </c>
      <c r="I639" s="148"/>
      <c r="L639" s="34"/>
      <c r="M639" s="149"/>
      <c r="T639" s="55"/>
      <c r="AT639" s="18" t="s">
        <v>168</v>
      </c>
      <c r="AU639" s="18" t="s">
        <v>87</v>
      </c>
    </row>
    <row r="640" spans="2:65" s="14" customFormat="1" ht="11.25">
      <c r="B640" s="166"/>
      <c r="D640" s="151" t="s">
        <v>159</v>
      </c>
      <c r="E640" s="167" t="s">
        <v>32</v>
      </c>
      <c r="F640" s="168" t="s">
        <v>170</v>
      </c>
      <c r="H640" s="167" t="s">
        <v>32</v>
      </c>
      <c r="I640" s="169"/>
      <c r="L640" s="166"/>
      <c r="M640" s="170"/>
      <c r="T640" s="171"/>
      <c r="AT640" s="167" t="s">
        <v>159</v>
      </c>
      <c r="AU640" s="167" t="s">
        <v>87</v>
      </c>
      <c r="AV640" s="14" t="s">
        <v>85</v>
      </c>
      <c r="AW640" s="14" t="s">
        <v>39</v>
      </c>
      <c r="AX640" s="14" t="s">
        <v>78</v>
      </c>
      <c r="AY640" s="167" t="s">
        <v>147</v>
      </c>
    </row>
    <row r="641" spans="2:51" s="12" customFormat="1" ht="11.25">
      <c r="B641" s="150"/>
      <c r="D641" s="151" t="s">
        <v>159</v>
      </c>
      <c r="E641" s="152" t="s">
        <v>32</v>
      </c>
      <c r="F641" s="153" t="s">
        <v>526</v>
      </c>
      <c r="H641" s="154">
        <v>20.573</v>
      </c>
      <c r="I641" s="155"/>
      <c r="L641" s="150"/>
      <c r="M641" s="156"/>
      <c r="T641" s="157"/>
      <c r="AT641" s="152" t="s">
        <v>159</v>
      </c>
      <c r="AU641" s="152" t="s">
        <v>87</v>
      </c>
      <c r="AV641" s="12" t="s">
        <v>87</v>
      </c>
      <c r="AW641" s="12" t="s">
        <v>39</v>
      </c>
      <c r="AX641" s="12" t="s">
        <v>78</v>
      </c>
      <c r="AY641" s="152" t="s">
        <v>147</v>
      </c>
    </row>
    <row r="642" spans="2:51" s="12" customFormat="1" ht="11.25">
      <c r="B642" s="150"/>
      <c r="D642" s="151" t="s">
        <v>159</v>
      </c>
      <c r="E642" s="152" t="s">
        <v>32</v>
      </c>
      <c r="F642" s="153" t="s">
        <v>527</v>
      </c>
      <c r="H642" s="154">
        <v>1.5760000000000001</v>
      </c>
      <c r="I642" s="155"/>
      <c r="L642" s="150"/>
      <c r="M642" s="156"/>
      <c r="T642" s="157"/>
      <c r="AT642" s="152" t="s">
        <v>159</v>
      </c>
      <c r="AU642" s="152" t="s">
        <v>87</v>
      </c>
      <c r="AV642" s="12" t="s">
        <v>87</v>
      </c>
      <c r="AW642" s="12" t="s">
        <v>39</v>
      </c>
      <c r="AX642" s="12" t="s">
        <v>78</v>
      </c>
      <c r="AY642" s="152" t="s">
        <v>147</v>
      </c>
    </row>
    <row r="643" spans="2:51" s="12" customFormat="1" ht="22.5">
      <c r="B643" s="150"/>
      <c r="D643" s="151" t="s">
        <v>159</v>
      </c>
      <c r="E643" s="152" t="s">
        <v>32</v>
      </c>
      <c r="F643" s="153" t="s">
        <v>528</v>
      </c>
      <c r="H643" s="154">
        <v>35.771999999999998</v>
      </c>
      <c r="I643" s="155"/>
      <c r="L643" s="150"/>
      <c r="M643" s="156"/>
      <c r="T643" s="157"/>
      <c r="AT643" s="152" t="s">
        <v>159</v>
      </c>
      <c r="AU643" s="152" t="s">
        <v>87</v>
      </c>
      <c r="AV643" s="12" t="s">
        <v>87</v>
      </c>
      <c r="AW643" s="12" t="s">
        <v>39</v>
      </c>
      <c r="AX643" s="12" t="s">
        <v>78</v>
      </c>
      <c r="AY643" s="152" t="s">
        <v>147</v>
      </c>
    </row>
    <row r="644" spans="2:51" s="12" customFormat="1" ht="11.25">
      <c r="B644" s="150"/>
      <c r="D644" s="151" t="s">
        <v>159</v>
      </c>
      <c r="E644" s="152" t="s">
        <v>32</v>
      </c>
      <c r="F644" s="153" t="s">
        <v>529</v>
      </c>
      <c r="H644" s="154">
        <v>2.1669999999999998</v>
      </c>
      <c r="I644" s="155"/>
      <c r="L644" s="150"/>
      <c r="M644" s="156"/>
      <c r="T644" s="157"/>
      <c r="AT644" s="152" t="s">
        <v>159</v>
      </c>
      <c r="AU644" s="152" t="s">
        <v>87</v>
      </c>
      <c r="AV644" s="12" t="s">
        <v>87</v>
      </c>
      <c r="AW644" s="12" t="s">
        <v>39</v>
      </c>
      <c r="AX644" s="12" t="s">
        <v>78</v>
      </c>
      <c r="AY644" s="152" t="s">
        <v>147</v>
      </c>
    </row>
    <row r="645" spans="2:51" s="12" customFormat="1" ht="11.25">
      <c r="B645" s="150"/>
      <c r="D645" s="151" t="s">
        <v>159</v>
      </c>
      <c r="E645" s="152" t="s">
        <v>32</v>
      </c>
      <c r="F645" s="153" t="s">
        <v>530</v>
      </c>
      <c r="H645" s="154">
        <v>2.1669999999999998</v>
      </c>
      <c r="I645" s="155"/>
      <c r="L645" s="150"/>
      <c r="M645" s="156"/>
      <c r="T645" s="157"/>
      <c r="AT645" s="152" t="s">
        <v>159</v>
      </c>
      <c r="AU645" s="152" t="s">
        <v>87</v>
      </c>
      <c r="AV645" s="12" t="s">
        <v>87</v>
      </c>
      <c r="AW645" s="12" t="s">
        <v>39</v>
      </c>
      <c r="AX645" s="12" t="s">
        <v>78</v>
      </c>
      <c r="AY645" s="152" t="s">
        <v>147</v>
      </c>
    </row>
    <row r="646" spans="2:51" s="12" customFormat="1" ht="11.25">
      <c r="B646" s="150"/>
      <c r="D646" s="151" t="s">
        <v>159</v>
      </c>
      <c r="E646" s="152" t="s">
        <v>32</v>
      </c>
      <c r="F646" s="153" t="s">
        <v>531</v>
      </c>
      <c r="H646" s="154">
        <v>1.1819999999999999</v>
      </c>
      <c r="I646" s="155"/>
      <c r="L646" s="150"/>
      <c r="M646" s="156"/>
      <c r="T646" s="157"/>
      <c r="AT646" s="152" t="s">
        <v>159</v>
      </c>
      <c r="AU646" s="152" t="s">
        <v>87</v>
      </c>
      <c r="AV646" s="12" t="s">
        <v>87</v>
      </c>
      <c r="AW646" s="12" t="s">
        <v>39</v>
      </c>
      <c r="AX646" s="12" t="s">
        <v>78</v>
      </c>
      <c r="AY646" s="152" t="s">
        <v>147</v>
      </c>
    </row>
    <row r="647" spans="2:51" s="12" customFormat="1" ht="11.25">
      <c r="B647" s="150"/>
      <c r="D647" s="151" t="s">
        <v>159</v>
      </c>
      <c r="E647" s="152" t="s">
        <v>32</v>
      </c>
      <c r="F647" s="153" t="s">
        <v>532</v>
      </c>
      <c r="H647" s="154">
        <v>1.1819999999999999</v>
      </c>
      <c r="I647" s="155"/>
      <c r="L647" s="150"/>
      <c r="M647" s="156"/>
      <c r="T647" s="157"/>
      <c r="AT647" s="152" t="s">
        <v>159</v>
      </c>
      <c r="AU647" s="152" t="s">
        <v>87</v>
      </c>
      <c r="AV647" s="12" t="s">
        <v>87</v>
      </c>
      <c r="AW647" s="12" t="s">
        <v>39</v>
      </c>
      <c r="AX647" s="12" t="s">
        <v>78</v>
      </c>
      <c r="AY647" s="152" t="s">
        <v>147</v>
      </c>
    </row>
    <row r="648" spans="2:51" s="12" customFormat="1" ht="11.25">
      <c r="B648" s="150"/>
      <c r="D648" s="151" t="s">
        <v>159</v>
      </c>
      <c r="E648" s="152" t="s">
        <v>32</v>
      </c>
      <c r="F648" s="153" t="s">
        <v>533</v>
      </c>
      <c r="H648" s="154">
        <v>6.2439999999999998</v>
      </c>
      <c r="I648" s="155"/>
      <c r="L648" s="150"/>
      <c r="M648" s="156"/>
      <c r="T648" s="157"/>
      <c r="AT648" s="152" t="s">
        <v>159</v>
      </c>
      <c r="AU648" s="152" t="s">
        <v>87</v>
      </c>
      <c r="AV648" s="12" t="s">
        <v>87</v>
      </c>
      <c r="AW648" s="12" t="s">
        <v>39</v>
      </c>
      <c r="AX648" s="12" t="s">
        <v>78</v>
      </c>
      <c r="AY648" s="152" t="s">
        <v>147</v>
      </c>
    </row>
    <row r="649" spans="2:51" s="12" customFormat="1" ht="11.25">
      <c r="B649" s="150"/>
      <c r="D649" s="151" t="s">
        <v>159</v>
      </c>
      <c r="E649" s="152" t="s">
        <v>32</v>
      </c>
      <c r="F649" s="153" t="s">
        <v>534</v>
      </c>
      <c r="H649" s="154">
        <v>2.6629999999999998</v>
      </c>
      <c r="I649" s="155"/>
      <c r="L649" s="150"/>
      <c r="M649" s="156"/>
      <c r="T649" s="157"/>
      <c r="AT649" s="152" t="s">
        <v>159</v>
      </c>
      <c r="AU649" s="152" t="s">
        <v>87</v>
      </c>
      <c r="AV649" s="12" t="s">
        <v>87</v>
      </c>
      <c r="AW649" s="12" t="s">
        <v>39</v>
      </c>
      <c r="AX649" s="12" t="s">
        <v>78</v>
      </c>
      <c r="AY649" s="152" t="s">
        <v>147</v>
      </c>
    </row>
    <row r="650" spans="2:51" s="12" customFormat="1" ht="11.25">
      <c r="B650" s="150"/>
      <c r="D650" s="151" t="s">
        <v>159</v>
      </c>
      <c r="E650" s="152" t="s">
        <v>32</v>
      </c>
      <c r="F650" s="153" t="s">
        <v>535</v>
      </c>
      <c r="H650" s="154">
        <v>11.63</v>
      </c>
      <c r="I650" s="155"/>
      <c r="L650" s="150"/>
      <c r="M650" s="156"/>
      <c r="T650" s="157"/>
      <c r="AT650" s="152" t="s">
        <v>159</v>
      </c>
      <c r="AU650" s="152" t="s">
        <v>87</v>
      </c>
      <c r="AV650" s="12" t="s">
        <v>87</v>
      </c>
      <c r="AW650" s="12" t="s">
        <v>39</v>
      </c>
      <c r="AX650" s="12" t="s">
        <v>78</v>
      </c>
      <c r="AY650" s="152" t="s">
        <v>147</v>
      </c>
    </row>
    <row r="651" spans="2:51" s="12" customFormat="1" ht="11.25">
      <c r="B651" s="150"/>
      <c r="D651" s="151" t="s">
        <v>159</v>
      </c>
      <c r="E651" s="152" t="s">
        <v>32</v>
      </c>
      <c r="F651" s="153" t="s">
        <v>536</v>
      </c>
      <c r="H651" s="154">
        <v>3.6549999999999998</v>
      </c>
      <c r="I651" s="155"/>
      <c r="L651" s="150"/>
      <c r="M651" s="156"/>
      <c r="T651" s="157"/>
      <c r="AT651" s="152" t="s">
        <v>159</v>
      </c>
      <c r="AU651" s="152" t="s">
        <v>87</v>
      </c>
      <c r="AV651" s="12" t="s">
        <v>87</v>
      </c>
      <c r="AW651" s="12" t="s">
        <v>39</v>
      </c>
      <c r="AX651" s="12" t="s">
        <v>78</v>
      </c>
      <c r="AY651" s="152" t="s">
        <v>147</v>
      </c>
    </row>
    <row r="652" spans="2:51" s="12" customFormat="1" ht="11.25">
      <c r="B652" s="150"/>
      <c r="D652" s="151" t="s">
        <v>159</v>
      </c>
      <c r="E652" s="152" t="s">
        <v>32</v>
      </c>
      <c r="F652" s="153" t="s">
        <v>537</v>
      </c>
      <c r="H652" s="154">
        <v>9.7550000000000008</v>
      </c>
      <c r="I652" s="155"/>
      <c r="L652" s="150"/>
      <c r="M652" s="156"/>
      <c r="T652" s="157"/>
      <c r="AT652" s="152" t="s">
        <v>159</v>
      </c>
      <c r="AU652" s="152" t="s">
        <v>87</v>
      </c>
      <c r="AV652" s="12" t="s">
        <v>87</v>
      </c>
      <c r="AW652" s="12" t="s">
        <v>39</v>
      </c>
      <c r="AX652" s="12" t="s">
        <v>78</v>
      </c>
      <c r="AY652" s="152" t="s">
        <v>147</v>
      </c>
    </row>
    <row r="653" spans="2:51" s="12" customFormat="1" ht="11.25">
      <c r="B653" s="150"/>
      <c r="D653" s="151" t="s">
        <v>159</v>
      </c>
      <c r="E653" s="152" t="s">
        <v>32</v>
      </c>
      <c r="F653" s="153" t="s">
        <v>538</v>
      </c>
      <c r="H653" s="154">
        <v>6.5010000000000003</v>
      </c>
      <c r="I653" s="155"/>
      <c r="L653" s="150"/>
      <c r="M653" s="156"/>
      <c r="T653" s="157"/>
      <c r="AT653" s="152" t="s">
        <v>159</v>
      </c>
      <c r="AU653" s="152" t="s">
        <v>87</v>
      </c>
      <c r="AV653" s="12" t="s">
        <v>87</v>
      </c>
      <c r="AW653" s="12" t="s">
        <v>39</v>
      </c>
      <c r="AX653" s="12" t="s">
        <v>78</v>
      </c>
      <c r="AY653" s="152" t="s">
        <v>147</v>
      </c>
    </row>
    <row r="654" spans="2:51" s="12" customFormat="1" ht="11.25">
      <c r="B654" s="150"/>
      <c r="D654" s="151" t="s">
        <v>159</v>
      </c>
      <c r="E654" s="152" t="s">
        <v>32</v>
      </c>
      <c r="F654" s="153" t="s">
        <v>539</v>
      </c>
      <c r="H654" s="154">
        <v>1.528</v>
      </c>
      <c r="I654" s="155"/>
      <c r="L654" s="150"/>
      <c r="M654" s="156"/>
      <c r="T654" s="157"/>
      <c r="AT654" s="152" t="s">
        <v>159</v>
      </c>
      <c r="AU654" s="152" t="s">
        <v>87</v>
      </c>
      <c r="AV654" s="12" t="s">
        <v>87</v>
      </c>
      <c r="AW654" s="12" t="s">
        <v>39</v>
      </c>
      <c r="AX654" s="12" t="s">
        <v>78</v>
      </c>
      <c r="AY654" s="152" t="s">
        <v>147</v>
      </c>
    </row>
    <row r="655" spans="2:51" s="12" customFormat="1" ht="11.25">
      <c r="B655" s="150"/>
      <c r="D655" s="151" t="s">
        <v>159</v>
      </c>
      <c r="E655" s="152" t="s">
        <v>32</v>
      </c>
      <c r="F655" s="153" t="s">
        <v>540</v>
      </c>
      <c r="H655" s="154">
        <v>1.528</v>
      </c>
      <c r="I655" s="155"/>
      <c r="L655" s="150"/>
      <c r="M655" s="156"/>
      <c r="T655" s="157"/>
      <c r="AT655" s="152" t="s">
        <v>159</v>
      </c>
      <c r="AU655" s="152" t="s">
        <v>87</v>
      </c>
      <c r="AV655" s="12" t="s">
        <v>87</v>
      </c>
      <c r="AW655" s="12" t="s">
        <v>39</v>
      </c>
      <c r="AX655" s="12" t="s">
        <v>78</v>
      </c>
      <c r="AY655" s="152" t="s">
        <v>147</v>
      </c>
    </row>
    <row r="656" spans="2:51" s="12" customFormat="1" ht="11.25">
      <c r="B656" s="150"/>
      <c r="D656" s="151" t="s">
        <v>159</v>
      </c>
      <c r="E656" s="152" t="s">
        <v>32</v>
      </c>
      <c r="F656" s="153" t="s">
        <v>541</v>
      </c>
      <c r="H656" s="154">
        <v>2.4849999999999999</v>
      </c>
      <c r="I656" s="155"/>
      <c r="L656" s="150"/>
      <c r="M656" s="156"/>
      <c r="T656" s="157"/>
      <c r="AT656" s="152" t="s">
        <v>159</v>
      </c>
      <c r="AU656" s="152" t="s">
        <v>87</v>
      </c>
      <c r="AV656" s="12" t="s">
        <v>87</v>
      </c>
      <c r="AW656" s="12" t="s">
        <v>39</v>
      </c>
      <c r="AX656" s="12" t="s">
        <v>78</v>
      </c>
      <c r="AY656" s="152" t="s">
        <v>147</v>
      </c>
    </row>
    <row r="657" spans="2:51" s="12" customFormat="1" ht="11.25">
      <c r="B657" s="150"/>
      <c r="D657" s="151" t="s">
        <v>159</v>
      </c>
      <c r="E657" s="152" t="s">
        <v>32</v>
      </c>
      <c r="F657" s="153" t="s">
        <v>542</v>
      </c>
      <c r="H657" s="154">
        <v>3.0339999999999998</v>
      </c>
      <c r="I657" s="155"/>
      <c r="L657" s="150"/>
      <c r="M657" s="156"/>
      <c r="T657" s="157"/>
      <c r="AT657" s="152" t="s">
        <v>159</v>
      </c>
      <c r="AU657" s="152" t="s">
        <v>87</v>
      </c>
      <c r="AV657" s="12" t="s">
        <v>87</v>
      </c>
      <c r="AW657" s="12" t="s">
        <v>39</v>
      </c>
      <c r="AX657" s="12" t="s">
        <v>78</v>
      </c>
      <c r="AY657" s="152" t="s">
        <v>147</v>
      </c>
    </row>
    <row r="658" spans="2:51" s="12" customFormat="1" ht="22.5">
      <c r="B658" s="150"/>
      <c r="D658" s="151" t="s">
        <v>159</v>
      </c>
      <c r="E658" s="152" t="s">
        <v>32</v>
      </c>
      <c r="F658" s="153" t="s">
        <v>543</v>
      </c>
      <c r="H658" s="154">
        <v>15.006</v>
      </c>
      <c r="I658" s="155"/>
      <c r="L658" s="150"/>
      <c r="M658" s="156"/>
      <c r="T658" s="157"/>
      <c r="AT658" s="152" t="s">
        <v>159</v>
      </c>
      <c r="AU658" s="152" t="s">
        <v>87</v>
      </c>
      <c r="AV658" s="12" t="s">
        <v>87</v>
      </c>
      <c r="AW658" s="12" t="s">
        <v>39</v>
      </c>
      <c r="AX658" s="12" t="s">
        <v>78</v>
      </c>
      <c r="AY658" s="152" t="s">
        <v>147</v>
      </c>
    </row>
    <row r="659" spans="2:51" s="15" customFormat="1" ht="11.25">
      <c r="B659" s="172"/>
      <c r="D659" s="151" t="s">
        <v>159</v>
      </c>
      <c r="E659" s="173" t="s">
        <v>32</v>
      </c>
      <c r="F659" s="174" t="s">
        <v>189</v>
      </c>
      <c r="H659" s="175">
        <v>128.64800000000002</v>
      </c>
      <c r="I659" s="176"/>
      <c r="L659" s="172"/>
      <c r="M659" s="177"/>
      <c r="T659" s="178"/>
      <c r="AT659" s="173" t="s">
        <v>159</v>
      </c>
      <c r="AU659" s="173" t="s">
        <v>87</v>
      </c>
      <c r="AV659" s="15" t="s">
        <v>190</v>
      </c>
      <c r="AW659" s="15" t="s">
        <v>39</v>
      </c>
      <c r="AX659" s="15" t="s">
        <v>78</v>
      </c>
      <c r="AY659" s="173" t="s">
        <v>147</v>
      </c>
    </row>
    <row r="660" spans="2:51" s="14" customFormat="1" ht="11.25">
      <c r="B660" s="166"/>
      <c r="D660" s="151" t="s">
        <v>159</v>
      </c>
      <c r="E660" s="167" t="s">
        <v>32</v>
      </c>
      <c r="F660" s="168" t="s">
        <v>191</v>
      </c>
      <c r="H660" s="167" t="s">
        <v>32</v>
      </c>
      <c r="I660" s="169"/>
      <c r="L660" s="166"/>
      <c r="M660" s="170"/>
      <c r="T660" s="171"/>
      <c r="AT660" s="167" t="s">
        <v>159</v>
      </c>
      <c r="AU660" s="167" t="s">
        <v>87</v>
      </c>
      <c r="AV660" s="14" t="s">
        <v>85</v>
      </c>
      <c r="AW660" s="14" t="s">
        <v>39</v>
      </c>
      <c r="AX660" s="14" t="s">
        <v>78</v>
      </c>
      <c r="AY660" s="167" t="s">
        <v>147</v>
      </c>
    </row>
    <row r="661" spans="2:51" s="12" customFormat="1" ht="11.25">
      <c r="B661" s="150"/>
      <c r="D661" s="151" t="s">
        <v>159</v>
      </c>
      <c r="E661" s="152" t="s">
        <v>32</v>
      </c>
      <c r="F661" s="153" t="s">
        <v>544</v>
      </c>
      <c r="H661" s="154">
        <v>19.408000000000001</v>
      </c>
      <c r="I661" s="155"/>
      <c r="L661" s="150"/>
      <c r="M661" s="156"/>
      <c r="T661" s="157"/>
      <c r="AT661" s="152" t="s">
        <v>159</v>
      </c>
      <c r="AU661" s="152" t="s">
        <v>87</v>
      </c>
      <c r="AV661" s="12" t="s">
        <v>87</v>
      </c>
      <c r="AW661" s="12" t="s">
        <v>39</v>
      </c>
      <c r="AX661" s="12" t="s">
        <v>78</v>
      </c>
      <c r="AY661" s="152" t="s">
        <v>147</v>
      </c>
    </row>
    <row r="662" spans="2:51" s="12" customFormat="1" ht="11.25">
      <c r="B662" s="150"/>
      <c r="D662" s="151" t="s">
        <v>159</v>
      </c>
      <c r="E662" s="152" t="s">
        <v>32</v>
      </c>
      <c r="F662" s="153" t="s">
        <v>545</v>
      </c>
      <c r="H662" s="154">
        <v>16.527999999999999</v>
      </c>
      <c r="I662" s="155"/>
      <c r="L662" s="150"/>
      <c r="M662" s="156"/>
      <c r="T662" s="157"/>
      <c r="AT662" s="152" t="s">
        <v>159</v>
      </c>
      <c r="AU662" s="152" t="s">
        <v>87</v>
      </c>
      <c r="AV662" s="12" t="s">
        <v>87</v>
      </c>
      <c r="AW662" s="12" t="s">
        <v>39</v>
      </c>
      <c r="AX662" s="12" t="s">
        <v>78</v>
      </c>
      <c r="AY662" s="152" t="s">
        <v>147</v>
      </c>
    </row>
    <row r="663" spans="2:51" s="12" customFormat="1" ht="11.25">
      <c r="B663" s="150"/>
      <c r="D663" s="151" t="s">
        <v>159</v>
      </c>
      <c r="E663" s="152" t="s">
        <v>32</v>
      </c>
      <c r="F663" s="153" t="s">
        <v>546</v>
      </c>
      <c r="H663" s="154">
        <v>13.79</v>
      </c>
      <c r="I663" s="155"/>
      <c r="L663" s="150"/>
      <c r="M663" s="156"/>
      <c r="T663" s="157"/>
      <c r="AT663" s="152" t="s">
        <v>159</v>
      </c>
      <c r="AU663" s="152" t="s">
        <v>87</v>
      </c>
      <c r="AV663" s="12" t="s">
        <v>87</v>
      </c>
      <c r="AW663" s="12" t="s">
        <v>39</v>
      </c>
      <c r="AX663" s="12" t="s">
        <v>78</v>
      </c>
      <c r="AY663" s="152" t="s">
        <v>147</v>
      </c>
    </row>
    <row r="664" spans="2:51" s="12" customFormat="1" ht="11.25">
      <c r="B664" s="150"/>
      <c r="D664" s="151" t="s">
        <v>159</v>
      </c>
      <c r="E664" s="152" t="s">
        <v>32</v>
      </c>
      <c r="F664" s="153" t="s">
        <v>547</v>
      </c>
      <c r="H664" s="154">
        <v>7.1150000000000002</v>
      </c>
      <c r="I664" s="155"/>
      <c r="L664" s="150"/>
      <c r="M664" s="156"/>
      <c r="T664" s="157"/>
      <c r="AT664" s="152" t="s">
        <v>159</v>
      </c>
      <c r="AU664" s="152" t="s">
        <v>87</v>
      </c>
      <c r="AV664" s="12" t="s">
        <v>87</v>
      </c>
      <c r="AW664" s="12" t="s">
        <v>39</v>
      </c>
      <c r="AX664" s="12" t="s">
        <v>78</v>
      </c>
      <c r="AY664" s="152" t="s">
        <v>147</v>
      </c>
    </row>
    <row r="665" spans="2:51" s="12" customFormat="1" ht="11.25">
      <c r="B665" s="150"/>
      <c r="D665" s="151" t="s">
        <v>159</v>
      </c>
      <c r="E665" s="152" t="s">
        <v>32</v>
      </c>
      <c r="F665" s="153" t="s">
        <v>548</v>
      </c>
      <c r="H665" s="154">
        <v>18.103999999999999</v>
      </c>
      <c r="I665" s="155"/>
      <c r="L665" s="150"/>
      <c r="M665" s="156"/>
      <c r="T665" s="157"/>
      <c r="AT665" s="152" t="s">
        <v>159</v>
      </c>
      <c r="AU665" s="152" t="s">
        <v>87</v>
      </c>
      <c r="AV665" s="12" t="s">
        <v>87</v>
      </c>
      <c r="AW665" s="12" t="s">
        <v>39</v>
      </c>
      <c r="AX665" s="12" t="s">
        <v>78</v>
      </c>
      <c r="AY665" s="152" t="s">
        <v>147</v>
      </c>
    </row>
    <row r="666" spans="2:51" s="12" customFormat="1" ht="11.25">
      <c r="B666" s="150"/>
      <c r="D666" s="151" t="s">
        <v>159</v>
      </c>
      <c r="E666" s="152" t="s">
        <v>32</v>
      </c>
      <c r="F666" s="153" t="s">
        <v>549</v>
      </c>
      <c r="H666" s="154">
        <v>11.867000000000001</v>
      </c>
      <c r="I666" s="155"/>
      <c r="L666" s="150"/>
      <c r="M666" s="156"/>
      <c r="T666" s="157"/>
      <c r="AT666" s="152" t="s">
        <v>159</v>
      </c>
      <c r="AU666" s="152" t="s">
        <v>87</v>
      </c>
      <c r="AV666" s="12" t="s">
        <v>87</v>
      </c>
      <c r="AW666" s="12" t="s">
        <v>39</v>
      </c>
      <c r="AX666" s="12" t="s">
        <v>78</v>
      </c>
      <c r="AY666" s="152" t="s">
        <v>147</v>
      </c>
    </row>
    <row r="667" spans="2:51" s="12" customFormat="1" ht="11.25">
      <c r="B667" s="150"/>
      <c r="D667" s="151" t="s">
        <v>159</v>
      </c>
      <c r="E667" s="152" t="s">
        <v>32</v>
      </c>
      <c r="F667" s="153" t="s">
        <v>550</v>
      </c>
      <c r="H667" s="154">
        <v>10.291</v>
      </c>
      <c r="I667" s="155"/>
      <c r="L667" s="150"/>
      <c r="M667" s="156"/>
      <c r="T667" s="157"/>
      <c r="AT667" s="152" t="s">
        <v>159</v>
      </c>
      <c r="AU667" s="152" t="s">
        <v>87</v>
      </c>
      <c r="AV667" s="12" t="s">
        <v>87</v>
      </c>
      <c r="AW667" s="12" t="s">
        <v>39</v>
      </c>
      <c r="AX667" s="12" t="s">
        <v>78</v>
      </c>
      <c r="AY667" s="152" t="s">
        <v>147</v>
      </c>
    </row>
    <row r="668" spans="2:51" s="12" customFormat="1" ht="11.25">
      <c r="B668" s="150"/>
      <c r="D668" s="151" t="s">
        <v>159</v>
      </c>
      <c r="E668" s="152" t="s">
        <v>32</v>
      </c>
      <c r="F668" s="153" t="s">
        <v>551</v>
      </c>
      <c r="H668" s="154">
        <v>13.648</v>
      </c>
      <c r="I668" s="155"/>
      <c r="L668" s="150"/>
      <c r="M668" s="156"/>
      <c r="T668" s="157"/>
      <c r="AT668" s="152" t="s">
        <v>159</v>
      </c>
      <c r="AU668" s="152" t="s">
        <v>87</v>
      </c>
      <c r="AV668" s="12" t="s">
        <v>87</v>
      </c>
      <c r="AW668" s="12" t="s">
        <v>39</v>
      </c>
      <c r="AX668" s="12" t="s">
        <v>78</v>
      </c>
      <c r="AY668" s="152" t="s">
        <v>147</v>
      </c>
    </row>
    <row r="669" spans="2:51" s="12" customFormat="1" ht="11.25">
      <c r="B669" s="150"/>
      <c r="D669" s="151" t="s">
        <v>159</v>
      </c>
      <c r="E669" s="152" t="s">
        <v>32</v>
      </c>
      <c r="F669" s="153" t="s">
        <v>552</v>
      </c>
      <c r="H669" s="154">
        <v>5.85</v>
      </c>
      <c r="I669" s="155"/>
      <c r="L669" s="150"/>
      <c r="M669" s="156"/>
      <c r="T669" s="157"/>
      <c r="AT669" s="152" t="s">
        <v>159</v>
      </c>
      <c r="AU669" s="152" t="s">
        <v>87</v>
      </c>
      <c r="AV669" s="12" t="s">
        <v>87</v>
      </c>
      <c r="AW669" s="12" t="s">
        <v>39</v>
      </c>
      <c r="AX669" s="12" t="s">
        <v>78</v>
      </c>
      <c r="AY669" s="152" t="s">
        <v>147</v>
      </c>
    </row>
    <row r="670" spans="2:51" s="12" customFormat="1" ht="11.25">
      <c r="B670" s="150"/>
      <c r="D670" s="151" t="s">
        <v>159</v>
      </c>
      <c r="E670" s="152" t="s">
        <v>32</v>
      </c>
      <c r="F670" s="153" t="s">
        <v>553</v>
      </c>
      <c r="H670" s="154">
        <v>15.861000000000001</v>
      </c>
      <c r="I670" s="155"/>
      <c r="L670" s="150"/>
      <c r="M670" s="156"/>
      <c r="T670" s="157"/>
      <c r="AT670" s="152" t="s">
        <v>159</v>
      </c>
      <c r="AU670" s="152" t="s">
        <v>87</v>
      </c>
      <c r="AV670" s="12" t="s">
        <v>87</v>
      </c>
      <c r="AW670" s="12" t="s">
        <v>39</v>
      </c>
      <c r="AX670" s="12" t="s">
        <v>78</v>
      </c>
      <c r="AY670" s="152" t="s">
        <v>147</v>
      </c>
    </row>
    <row r="671" spans="2:51" s="12" customFormat="1" ht="11.25">
      <c r="B671" s="150"/>
      <c r="D671" s="151" t="s">
        <v>159</v>
      </c>
      <c r="E671" s="152" t="s">
        <v>32</v>
      </c>
      <c r="F671" s="153" t="s">
        <v>554</v>
      </c>
      <c r="H671" s="154">
        <v>4.6680000000000001</v>
      </c>
      <c r="I671" s="155"/>
      <c r="L671" s="150"/>
      <c r="M671" s="156"/>
      <c r="T671" s="157"/>
      <c r="AT671" s="152" t="s">
        <v>159</v>
      </c>
      <c r="AU671" s="152" t="s">
        <v>87</v>
      </c>
      <c r="AV671" s="12" t="s">
        <v>87</v>
      </c>
      <c r="AW671" s="12" t="s">
        <v>39</v>
      </c>
      <c r="AX671" s="12" t="s">
        <v>78</v>
      </c>
      <c r="AY671" s="152" t="s">
        <v>147</v>
      </c>
    </row>
    <row r="672" spans="2:51" s="12" customFormat="1" ht="22.5">
      <c r="B672" s="150"/>
      <c r="D672" s="151" t="s">
        <v>159</v>
      </c>
      <c r="E672" s="152" t="s">
        <v>32</v>
      </c>
      <c r="F672" s="153" t="s">
        <v>555</v>
      </c>
      <c r="H672" s="154">
        <v>37.366</v>
      </c>
      <c r="I672" s="155"/>
      <c r="L672" s="150"/>
      <c r="M672" s="156"/>
      <c r="T672" s="157"/>
      <c r="AT672" s="152" t="s">
        <v>159</v>
      </c>
      <c r="AU672" s="152" t="s">
        <v>87</v>
      </c>
      <c r="AV672" s="12" t="s">
        <v>87</v>
      </c>
      <c r="AW672" s="12" t="s">
        <v>39</v>
      </c>
      <c r="AX672" s="12" t="s">
        <v>78</v>
      </c>
      <c r="AY672" s="152" t="s">
        <v>147</v>
      </c>
    </row>
    <row r="673" spans="2:65" s="12" customFormat="1" ht="11.25">
      <c r="B673" s="150"/>
      <c r="D673" s="151" t="s">
        <v>159</v>
      </c>
      <c r="E673" s="152" t="s">
        <v>32</v>
      </c>
      <c r="F673" s="153" t="s">
        <v>556</v>
      </c>
      <c r="H673" s="154">
        <v>17.378</v>
      </c>
      <c r="I673" s="155"/>
      <c r="L673" s="150"/>
      <c r="M673" s="156"/>
      <c r="T673" s="157"/>
      <c r="AT673" s="152" t="s">
        <v>159</v>
      </c>
      <c r="AU673" s="152" t="s">
        <v>87</v>
      </c>
      <c r="AV673" s="12" t="s">
        <v>87</v>
      </c>
      <c r="AW673" s="12" t="s">
        <v>39</v>
      </c>
      <c r="AX673" s="12" t="s">
        <v>78</v>
      </c>
      <c r="AY673" s="152" t="s">
        <v>147</v>
      </c>
    </row>
    <row r="674" spans="2:65" s="12" customFormat="1" ht="11.25">
      <c r="B674" s="150"/>
      <c r="D674" s="151" t="s">
        <v>159</v>
      </c>
      <c r="E674" s="152" t="s">
        <v>32</v>
      </c>
      <c r="F674" s="153" t="s">
        <v>557</v>
      </c>
      <c r="H674" s="154">
        <v>6.7450000000000001</v>
      </c>
      <c r="I674" s="155"/>
      <c r="L674" s="150"/>
      <c r="M674" s="156"/>
      <c r="T674" s="157"/>
      <c r="AT674" s="152" t="s">
        <v>159</v>
      </c>
      <c r="AU674" s="152" t="s">
        <v>87</v>
      </c>
      <c r="AV674" s="12" t="s">
        <v>87</v>
      </c>
      <c r="AW674" s="12" t="s">
        <v>39</v>
      </c>
      <c r="AX674" s="12" t="s">
        <v>78</v>
      </c>
      <c r="AY674" s="152" t="s">
        <v>147</v>
      </c>
    </row>
    <row r="675" spans="2:65" s="12" customFormat="1" ht="11.25">
      <c r="B675" s="150"/>
      <c r="D675" s="151" t="s">
        <v>159</v>
      </c>
      <c r="E675" s="152" t="s">
        <v>32</v>
      </c>
      <c r="F675" s="153" t="s">
        <v>558</v>
      </c>
      <c r="H675" s="154">
        <v>10.413</v>
      </c>
      <c r="I675" s="155"/>
      <c r="L675" s="150"/>
      <c r="M675" s="156"/>
      <c r="T675" s="157"/>
      <c r="AT675" s="152" t="s">
        <v>159</v>
      </c>
      <c r="AU675" s="152" t="s">
        <v>87</v>
      </c>
      <c r="AV675" s="12" t="s">
        <v>87</v>
      </c>
      <c r="AW675" s="12" t="s">
        <v>39</v>
      </c>
      <c r="AX675" s="12" t="s">
        <v>78</v>
      </c>
      <c r="AY675" s="152" t="s">
        <v>147</v>
      </c>
    </row>
    <row r="676" spans="2:65" s="15" customFormat="1" ht="11.25">
      <c r="B676" s="172"/>
      <c r="D676" s="151" t="s">
        <v>159</v>
      </c>
      <c r="E676" s="173" t="s">
        <v>32</v>
      </c>
      <c r="F676" s="174" t="s">
        <v>189</v>
      </c>
      <c r="H676" s="175">
        <v>209.03199999999998</v>
      </c>
      <c r="I676" s="176"/>
      <c r="L676" s="172"/>
      <c r="M676" s="177"/>
      <c r="T676" s="178"/>
      <c r="AT676" s="173" t="s">
        <v>159</v>
      </c>
      <c r="AU676" s="173" t="s">
        <v>87</v>
      </c>
      <c r="AV676" s="15" t="s">
        <v>190</v>
      </c>
      <c r="AW676" s="15" t="s">
        <v>39</v>
      </c>
      <c r="AX676" s="15" t="s">
        <v>78</v>
      </c>
      <c r="AY676" s="173" t="s">
        <v>147</v>
      </c>
    </row>
    <row r="677" spans="2:65" s="13" customFormat="1" ht="11.25">
      <c r="B677" s="158"/>
      <c r="D677" s="151" t="s">
        <v>159</v>
      </c>
      <c r="E677" s="159" t="s">
        <v>32</v>
      </c>
      <c r="F677" s="160" t="s">
        <v>162</v>
      </c>
      <c r="H677" s="161">
        <v>337.68</v>
      </c>
      <c r="I677" s="162"/>
      <c r="L677" s="158"/>
      <c r="M677" s="163"/>
      <c r="T677" s="164"/>
      <c r="AT677" s="159" t="s">
        <v>159</v>
      </c>
      <c r="AU677" s="159" t="s">
        <v>87</v>
      </c>
      <c r="AV677" s="13" t="s">
        <v>155</v>
      </c>
      <c r="AW677" s="13" t="s">
        <v>39</v>
      </c>
      <c r="AX677" s="13" t="s">
        <v>85</v>
      </c>
      <c r="AY677" s="159" t="s">
        <v>147</v>
      </c>
    </row>
    <row r="678" spans="2:65" s="12" customFormat="1" ht="11.25">
      <c r="B678" s="150"/>
      <c r="D678" s="151" t="s">
        <v>159</v>
      </c>
      <c r="F678" s="153" t="s">
        <v>563</v>
      </c>
      <c r="H678" s="154">
        <v>405.21600000000001</v>
      </c>
      <c r="I678" s="155"/>
      <c r="L678" s="150"/>
      <c r="M678" s="156"/>
      <c r="T678" s="157"/>
      <c r="AT678" s="152" t="s">
        <v>159</v>
      </c>
      <c r="AU678" s="152" t="s">
        <v>87</v>
      </c>
      <c r="AV678" s="12" t="s">
        <v>87</v>
      </c>
      <c r="AW678" s="12" t="s">
        <v>4</v>
      </c>
      <c r="AX678" s="12" t="s">
        <v>85</v>
      </c>
      <c r="AY678" s="152" t="s">
        <v>147</v>
      </c>
    </row>
    <row r="679" spans="2:65" s="1" customFormat="1" ht="33" customHeight="1">
      <c r="B679" s="34"/>
      <c r="C679" s="133" t="s">
        <v>564</v>
      </c>
      <c r="D679" s="133" t="s">
        <v>150</v>
      </c>
      <c r="E679" s="134" t="s">
        <v>565</v>
      </c>
      <c r="F679" s="135" t="s">
        <v>566</v>
      </c>
      <c r="G679" s="136" t="s">
        <v>165</v>
      </c>
      <c r="H679" s="137">
        <v>4250.2209999999995</v>
      </c>
      <c r="I679" s="138"/>
      <c r="J679" s="139">
        <f>ROUND(I679*H679,2)</f>
        <v>0</v>
      </c>
      <c r="K679" s="135" t="s">
        <v>154</v>
      </c>
      <c r="L679" s="34"/>
      <c r="M679" s="140" t="s">
        <v>32</v>
      </c>
      <c r="N679" s="141" t="s">
        <v>49</v>
      </c>
      <c r="P679" s="142">
        <f>O679*H679</f>
        <v>0</v>
      </c>
      <c r="Q679" s="142">
        <v>2.1000000000000001E-4</v>
      </c>
      <c r="R679" s="142">
        <f>Q679*H679</f>
        <v>0.8925464099999999</v>
      </c>
      <c r="S679" s="142">
        <v>0</v>
      </c>
      <c r="T679" s="143">
        <f>S679*H679</f>
        <v>0</v>
      </c>
      <c r="AR679" s="144" t="s">
        <v>284</v>
      </c>
      <c r="AT679" s="144" t="s">
        <v>150</v>
      </c>
      <c r="AU679" s="144" t="s">
        <v>87</v>
      </c>
      <c r="AY679" s="18" t="s">
        <v>147</v>
      </c>
      <c r="BE679" s="145">
        <f>IF(N679="základní",J679,0)</f>
        <v>0</v>
      </c>
      <c r="BF679" s="145">
        <f>IF(N679="snížená",J679,0)</f>
        <v>0</v>
      </c>
      <c r="BG679" s="145">
        <f>IF(N679="zákl. přenesená",J679,0)</f>
        <v>0</v>
      </c>
      <c r="BH679" s="145">
        <f>IF(N679="sníž. přenesená",J679,0)</f>
        <v>0</v>
      </c>
      <c r="BI679" s="145">
        <f>IF(N679="nulová",J679,0)</f>
        <v>0</v>
      </c>
      <c r="BJ679" s="18" t="s">
        <v>85</v>
      </c>
      <c r="BK679" s="145">
        <f>ROUND(I679*H679,2)</f>
        <v>0</v>
      </c>
      <c r="BL679" s="18" t="s">
        <v>284</v>
      </c>
      <c r="BM679" s="144" t="s">
        <v>567</v>
      </c>
    </row>
    <row r="680" spans="2:65" s="1" customFormat="1" ht="11.25">
      <c r="B680" s="34"/>
      <c r="D680" s="146" t="s">
        <v>157</v>
      </c>
      <c r="F680" s="147" t="s">
        <v>568</v>
      </c>
      <c r="I680" s="148"/>
      <c r="L680" s="34"/>
      <c r="M680" s="149"/>
      <c r="T680" s="55"/>
      <c r="AT680" s="18" t="s">
        <v>157</v>
      </c>
      <c r="AU680" s="18" t="s">
        <v>87</v>
      </c>
    </row>
    <row r="681" spans="2:65" s="14" customFormat="1" ht="11.25">
      <c r="B681" s="166"/>
      <c r="D681" s="151" t="s">
        <v>159</v>
      </c>
      <c r="E681" s="167" t="s">
        <v>32</v>
      </c>
      <c r="F681" s="168" t="s">
        <v>170</v>
      </c>
      <c r="H681" s="167" t="s">
        <v>32</v>
      </c>
      <c r="I681" s="169"/>
      <c r="L681" s="166"/>
      <c r="M681" s="170"/>
      <c r="T681" s="171"/>
      <c r="AT681" s="167" t="s">
        <v>159</v>
      </c>
      <c r="AU681" s="167" t="s">
        <v>87</v>
      </c>
      <c r="AV681" s="14" t="s">
        <v>85</v>
      </c>
      <c r="AW681" s="14" t="s">
        <v>39</v>
      </c>
      <c r="AX681" s="14" t="s">
        <v>78</v>
      </c>
      <c r="AY681" s="167" t="s">
        <v>147</v>
      </c>
    </row>
    <row r="682" spans="2:65" s="12" customFormat="1" ht="22.5">
      <c r="B682" s="150"/>
      <c r="D682" s="151" t="s">
        <v>159</v>
      </c>
      <c r="E682" s="152" t="s">
        <v>32</v>
      </c>
      <c r="F682" s="153" t="s">
        <v>430</v>
      </c>
      <c r="H682" s="154">
        <v>292.55200000000002</v>
      </c>
      <c r="I682" s="155"/>
      <c r="L682" s="150"/>
      <c r="M682" s="156"/>
      <c r="T682" s="157"/>
      <c r="AT682" s="152" t="s">
        <v>159</v>
      </c>
      <c r="AU682" s="152" t="s">
        <v>87</v>
      </c>
      <c r="AV682" s="12" t="s">
        <v>87</v>
      </c>
      <c r="AW682" s="12" t="s">
        <v>39</v>
      </c>
      <c r="AX682" s="12" t="s">
        <v>78</v>
      </c>
      <c r="AY682" s="152" t="s">
        <v>147</v>
      </c>
    </row>
    <row r="683" spans="2:65" s="12" customFormat="1" ht="11.25">
      <c r="B683" s="150"/>
      <c r="D683" s="151" t="s">
        <v>159</v>
      </c>
      <c r="E683" s="152" t="s">
        <v>32</v>
      </c>
      <c r="F683" s="153" t="s">
        <v>431</v>
      </c>
      <c r="H683" s="154">
        <v>29.247</v>
      </c>
      <c r="I683" s="155"/>
      <c r="L683" s="150"/>
      <c r="M683" s="156"/>
      <c r="T683" s="157"/>
      <c r="AT683" s="152" t="s">
        <v>159</v>
      </c>
      <c r="AU683" s="152" t="s">
        <v>87</v>
      </c>
      <c r="AV683" s="12" t="s">
        <v>87</v>
      </c>
      <c r="AW683" s="12" t="s">
        <v>39</v>
      </c>
      <c r="AX683" s="12" t="s">
        <v>78</v>
      </c>
      <c r="AY683" s="152" t="s">
        <v>147</v>
      </c>
    </row>
    <row r="684" spans="2:65" s="12" customFormat="1" ht="11.25">
      <c r="B684" s="150"/>
      <c r="D684" s="151" t="s">
        <v>159</v>
      </c>
      <c r="E684" s="152" t="s">
        <v>32</v>
      </c>
      <c r="F684" s="153" t="s">
        <v>432</v>
      </c>
      <c r="H684" s="154">
        <v>23.82</v>
      </c>
      <c r="I684" s="155"/>
      <c r="L684" s="150"/>
      <c r="M684" s="156"/>
      <c r="T684" s="157"/>
      <c r="AT684" s="152" t="s">
        <v>159</v>
      </c>
      <c r="AU684" s="152" t="s">
        <v>87</v>
      </c>
      <c r="AV684" s="12" t="s">
        <v>87</v>
      </c>
      <c r="AW684" s="12" t="s">
        <v>39</v>
      </c>
      <c r="AX684" s="12" t="s">
        <v>78</v>
      </c>
      <c r="AY684" s="152" t="s">
        <v>147</v>
      </c>
    </row>
    <row r="685" spans="2:65" s="12" customFormat="1" ht="22.5">
      <c r="B685" s="150"/>
      <c r="D685" s="151" t="s">
        <v>159</v>
      </c>
      <c r="E685" s="152" t="s">
        <v>32</v>
      </c>
      <c r="F685" s="153" t="s">
        <v>433</v>
      </c>
      <c r="H685" s="154">
        <v>385.96300000000002</v>
      </c>
      <c r="I685" s="155"/>
      <c r="L685" s="150"/>
      <c r="M685" s="156"/>
      <c r="T685" s="157"/>
      <c r="AT685" s="152" t="s">
        <v>159</v>
      </c>
      <c r="AU685" s="152" t="s">
        <v>87</v>
      </c>
      <c r="AV685" s="12" t="s">
        <v>87</v>
      </c>
      <c r="AW685" s="12" t="s">
        <v>39</v>
      </c>
      <c r="AX685" s="12" t="s">
        <v>78</v>
      </c>
      <c r="AY685" s="152" t="s">
        <v>147</v>
      </c>
    </row>
    <row r="686" spans="2:65" s="12" customFormat="1" ht="11.25">
      <c r="B686" s="150"/>
      <c r="D686" s="151" t="s">
        <v>159</v>
      </c>
      <c r="E686" s="152" t="s">
        <v>32</v>
      </c>
      <c r="F686" s="153" t="s">
        <v>434</v>
      </c>
      <c r="H686" s="154">
        <v>92.664000000000001</v>
      </c>
      <c r="I686" s="155"/>
      <c r="L686" s="150"/>
      <c r="M686" s="156"/>
      <c r="T686" s="157"/>
      <c r="AT686" s="152" t="s">
        <v>159</v>
      </c>
      <c r="AU686" s="152" t="s">
        <v>87</v>
      </c>
      <c r="AV686" s="12" t="s">
        <v>87</v>
      </c>
      <c r="AW686" s="12" t="s">
        <v>39</v>
      </c>
      <c r="AX686" s="12" t="s">
        <v>78</v>
      </c>
      <c r="AY686" s="152" t="s">
        <v>147</v>
      </c>
    </row>
    <row r="687" spans="2:65" s="12" customFormat="1" ht="11.25">
      <c r="B687" s="150"/>
      <c r="D687" s="151" t="s">
        <v>159</v>
      </c>
      <c r="E687" s="152" t="s">
        <v>32</v>
      </c>
      <c r="F687" s="153" t="s">
        <v>435</v>
      </c>
      <c r="H687" s="154">
        <v>73.191999999999993</v>
      </c>
      <c r="I687" s="155"/>
      <c r="L687" s="150"/>
      <c r="M687" s="156"/>
      <c r="T687" s="157"/>
      <c r="AT687" s="152" t="s">
        <v>159</v>
      </c>
      <c r="AU687" s="152" t="s">
        <v>87</v>
      </c>
      <c r="AV687" s="12" t="s">
        <v>87</v>
      </c>
      <c r="AW687" s="12" t="s">
        <v>39</v>
      </c>
      <c r="AX687" s="12" t="s">
        <v>78</v>
      </c>
      <c r="AY687" s="152" t="s">
        <v>147</v>
      </c>
    </row>
    <row r="688" spans="2:65" s="12" customFormat="1" ht="11.25">
      <c r="B688" s="150"/>
      <c r="D688" s="151" t="s">
        <v>159</v>
      </c>
      <c r="E688" s="152" t="s">
        <v>32</v>
      </c>
      <c r="F688" s="153" t="s">
        <v>436</v>
      </c>
      <c r="H688" s="154">
        <v>87.082999999999998</v>
      </c>
      <c r="I688" s="155"/>
      <c r="L688" s="150"/>
      <c r="M688" s="156"/>
      <c r="T688" s="157"/>
      <c r="AT688" s="152" t="s">
        <v>159</v>
      </c>
      <c r="AU688" s="152" t="s">
        <v>87</v>
      </c>
      <c r="AV688" s="12" t="s">
        <v>87</v>
      </c>
      <c r="AW688" s="12" t="s">
        <v>39</v>
      </c>
      <c r="AX688" s="12" t="s">
        <v>78</v>
      </c>
      <c r="AY688" s="152" t="s">
        <v>147</v>
      </c>
    </row>
    <row r="689" spans="2:51" s="12" customFormat="1" ht="11.25">
      <c r="B689" s="150"/>
      <c r="D689" s="151" t="s">
        <v>159</v>
      </c>
      <c r="E689" s="152" t="s">
        <v>32</v>
      </c>
      <c r="F689" s="153" t="s">
        <v>437</v>
      </c>
      <c r="H689" s="154">
        <v>172.77</v>
      </c>
      <c r="I689" s="155"/>
      <c r="L689" s="150"/>
      <c r="M689" s="156"/>
      <c r="T689" s="157"/>
      <c r="AT689" s="152" t="s">
        <v>159</v>
      </c>
      <c r="AU689" s="152" t="s">
        <v>87</v>
      </c>
      <c r="AV689" s="12" t="s">
        <v>87</v>
      </c>
      <c r="AW689" s="12" t="s">
        <v>39</v>
      </c>
      <c r="AX689" s="12" t="s">
        <v>78</v>
      </c>
      <c r="AY689" s="152" t="s">
        <v>147</v>
      </c>
    </row>
    <row r="690" spans="2:51" s="12" customFormat="1" ht="11.25">
      <c r="B690" s="150"/>
      <c r="D690" s="151" t="s">
        <v>159</v>
      </c>
      <c r="E690" s="152" t="s">
        <v>32</v>
      </c>
      <c r="F690" s="153" t="s">
        <v>438</v>
      </c>
      <c r="H690" s="154">
        <v>155.02199999999999</v>
      </c>
      <c r="I690" s="155"/>
      <c r="L690" s="150"/>
      <c r="M690" s="156"/>
      <c r="T690" s="157"/>
      <c r="AT690" s="152" t="s">
        <v>159</v>
      </c>
      <c r="AU690" s="152" t="s">
        <v>87</v>
      </c>
      <c r="AV690" s="12" t="s">
        <v>87</v>
      </c>
      <c r="AW690" s="12" t="s">
        <v>39</v>
      </c>
      <c r="AX690" s="12" t="s">
        <v>78</v>
      </c>
      <c r="AY690" s="152" t="s">
        <v>147</v>
      </c>
    </row>
    <row r="691" spans="2:51" s="12" customFormat="1" ht="11.25">
      <c r="B691" s="150"/>
      <c r="D691" s="151" t="s">
        <v>159</v>
      </c>
      <c r="E691" s="152" t="s">
        <v>32</v>
      </c>
      <c r="F691" s="153" t="s">
        <v>439</v>
      </c>
      <c r="H691" s="154">
        <v>116.416</v>
      </c>
      <c r="I691" s="155"/>
      <c r="L691" s="150"/>
      <c r="M691" s="156"/>
      <c r="T691" s="157"/>
      <c r="AT691" s="152" t="s">
        <v>159</v>
      </c>
      <c r="AU691" s="152" t="s">
        <v>87</v>
      </c>
      <c r="AV691" s="12" t="s">
        <v>87</v>
      </c>
      <c r="AW691" s="12" t="s">
        <v>39</v>
      </c>
      <c r="AX691" s="12" t="s">
        <v>78</v>
      </c>
      <c r="AY691" s="152" t="s">
        <v>147</v>
      </c>
    </row>
    <row r="692" spans="2:51" s="12" customFormat="1" ht="11.25">
      <c r="B692" s="150"/>
      <c r="D692" s="151" t="s">
        <v>159</v>
      </c>
      <c r="E692" s="152" t="s">
        <v>32</v>
      </c>
      <c r="F692" s="153" t="s">
        <v>440</v>
      </c>
      <c r="H692" s="154">
        <v>33.996000000000002</v>
      </c>
      <c r="I692" s="155"/>
      <c r="L692" s="150"/>
      <c r="M692" s="156"/>
      <c r="T692" s="157"/>
      <c r="AT692" s="152" t="s">
        <v>159</v>
      </c>
      <c r="AU692" s="152" t="s">
        <v>87</v>
      </c>
      <c r="AV692" s="12" t="s">
        <v>87</v>
      </c>
      <c r="AW692" s="12" t="s">
        <v>39</v>
      </c>
      <c r="AX692" s="12" t="s">
        <v>78</v>
      </c>
      <c r="AY692" s="152" t="s">
        <v>147</v>
      </c>
    </row>
    <row r="693" spans="2:51" s="12" customFormat="1" ht="11.25">
      <c r="B693" s="150"/>
      <c r="D693" s="151" t="s">
        <v>159</v>
      </c>
      <c r="E693" s="152" t="s">
        <v>32</v>
      </c>
      <c r="F693" s="153" t="s">
        <v>441</v>
      </c>
      <c r="H693" s="154">
        <v>6.1260000000000003</v>
      </c>
      <c r="I693" s="155"/>
      <c r="L693" s="150"/>
      <c r="M693" s="156"/>
      <c r="T693" s="157"/>
      <c r="AT693" s="152" t="s">
        <v>159</v>
      </c>
      <c r="AU693" s="152" t="s">
        <v>87</v>
      </c>
      <c r="AV693" s="12" t="s">
        <v>87</v>
      </c>
      <c r="AW693" s="12" t="s">
        <v>39</v>
      </c>
      <c r="AX693" s="12" t="s">
        <v>78</v>
      </c>
      <c r="AY693" s="152" t="s">
        <v>147</v>
      </c>
    </row>
    <row r="694" spans="2:51" s="12" customFormat="1" ht="11.25">
      <c r="B694" s="150"/>
      <c r="D694" s="151" t="s">
        <v>159</v>
      </c>
      <c r="E694" s="152" t="s">
        <v>32</v>
      </c>
      <c r="F694" s="153" t="s">
        <v>442</v>
      </c>
      <c r="H694" s="154">
        <v>6.1260000000000003</v>
      </c>
      <c r="I694" s="155"/>
      <c r="L694" s="150"/>
      <c r="M694" s="156"/>
      <c r="T694" s="157"/>
      <c r="AT694" s="152" t="s">
        <v>159</v>
      </c>
      <c r="AU694" s="152" t="s">
        <v>87</v>
      </c>
      <c r="AV694" s="12" t="s">
        <v>87</v>
      </c>
      <c r="AW694" s="12" t="s">
        <v>39</v>
      </c>
      <c r="AX694" s="12" t="s">
        <v>78</v>
      </c>
      <c r="AY694" s="152" t="s">
        <v>147</v>
      </c>
    </row>
    <row r="695" spans="2:51" s="12" customFormat="1" ht="11.25">
      <c r="B695" s="150"/>
      <c r="D695" s="151" t="s">
        <v>159</v>
      </c>
      <c r="E695" s="152" t="s">
        <v>32</v>
      </c>
      <c r="F695" s="153" t="s">
        <v>443</v>
      </c>
      <c r="H695" s="154">
        <v>120.464</v>
      </c>
      <c r="I695" s="155"/>
      <c r="L695" s="150"/>
      <c r="M695" s="156"/>
      <c r="T695" s="157"/>
      <c r="AT695" s="152" t="s">
        <v>159</v>
      </c>
      <c r="AU695" s="152" t="s">
        <v>87</v>
      </c>
      <c r="AV695" s="12" t="s">
        <v>87</v>
      </c>
      <c r="AW695" s="12" t="s">
        <v>39</v>
      </c>
      <c r="AX695" s="12" t="s">
        <v>78</v>
      </c>
      <c r="AY695" s="152" t="s">
        <v>147</v>
      </c>
    </row>
    <row r="696" spans="2:51" s="12" customFormat="1" ht="11.25">
      <c r="B696" s="150"/>
      <c r="D696" s="151" t="s">
        <v>159</v>
      </c>
      <c r="E696" s="152" t="s">
        <v>32</v>
      </c>
      <c r="F696" s="153" t="s">
        <v>444</v>
      </c>
      <c r="H696" s="154">
        <v>80.251999999999995</v>
      </c>
      <c r="I696" s="155"/>
      <c r="L696" s="150"/>
      <c r="M696" s="156"/>
      <c r="T696" s="157"/>
      <c r="AT696" s="152" t="s">
        <v>159</v>
      </c>
      <c r="AU696" s="152" t="s">
        <v>87</v>
      </c>
      <c r="AV696" s="12" t="s">
        <v>87</v>
      </c>
      <c r="AW696" s="12" t="s">
        <v>39</v>
      </c>
      <c r="AX696" s="12" t="s">
        <v>78</v>
      </c>
      <c r="AY696" s="152" t="s">
        <v>147</v>
      </c>
    </row>
    <row r="697" spans="2:51" s="12" customFormat="1" ht="22.5">
      <c r="B697" s="150"/>
      <c r="D697" s="151" t="s">
        <v>159</v>
      </c>
      <c r="E697" s="152" t="s">
        <v>32</v>
      </c>
      <c r="F697" s="153" t="s">
        <v>445</v>
      </c>
      <c r="H697" s="154">
        <v>94.771000000000001</v>
      </c>
      <c r="I697" s="155"/>
      <c r="L697" s="150"/>
      <c r="M697" s="156"/>
      <c r="T697" s="157"/>
      <c r="AT697" s="152" t="s">
        <v>159</v>
      </c>
      <c r="AU697" s="152" t="s">
        <v>87</v>
      </c>
      <c r="AV697" s="12" t="s">
        <v>87</v>
      </c>
      <c r="AW697" s="12" t="s">
        <v>39</v>
      </c>
      <c r="AX697" s="12" t="s">
        <v>78</v>
      </c>
      <c r="AY697" s="152" t="s">
        <v>147</v>
      </c>
    </row>
    <row r="698" spans="2:51" s="15" customFormat="1" ht="11.25">
      <c r="B698" s="172"/>
      <c r="D698" s="151" t="s">
        <v>159</v>
      </c>
      <c r="E698" s="173" t="s">
        <v>32</v>
      </c>
      <c r="F698" s="174" t="s">
        <v>189</v>
      </c>
      <c r="H698" s="175">
        <v>1770.4639999999999</v>
      </c>
      <c r="I698" s="176"/>
      <c r="L698" s="172"/>
      <c r="M698" s="177"/>
      <c r="T698" s="178"/>
      <c r="AT698" s="173" t="s">
        <v>159</v>
      </c>
      <c r="AU698" s="173" t="s">
        <v>87</v>
      </c>
      <c r="AV698" s="15" t="s">
        <v>190</v>
      </c>
      <c r="AW698" s="15" t="s">
        <v>39</v>
      </c>
      <c r="AX698" s="15" t="s">
        <v>78</v>
      </c>
      <c r="AY698" s="173" t="s">
        <v>147</v>
      </c>
    </row>
    <row r="699" spans="2:51" s="14" customFormat="1" ht="11.25">
      <c r="B699" s="166"/>
      <c r="D699" s="151" t="s">
        <v>159</v>
      </c>
      <c r="E699" s="167" t="s">
        <v>32</v>
      </c>
      <c r="F699" s="168" t="s">
        <v>191</v>
      </c>
      <c r="H699" s="167" t="s">
        <v>32</v>
      </c>
      <c r="I699" s="169"/>
      <c r="L699" s="166"/>
      <c r="M699" s="170"/>
      <c r="T699" s="171"/>
      <c r="AT699" s="167" t="s">
        <v>159</v>
      </c>
      <c r="AU699" s="167" t="s">
        <v>87</v>
      </c>
      <c r="AV699" s="14" t="s">
        <v>85</v>
      </c>
      <c r="AW699" s="14" t="s">
        <v>39</v>
      </c>
      <c r="AX699" s="14" t="s">
        <v>78</v>
      </c>
      <c r="AY699" s="167" t="s">
        <v>147</v>
      </c>
    </row>
    <row r="700" spans="2:51" s="12" customFormat="1" ht="11.25">
      <c r="B700" s="150"/>
      <c r="D700" s="151" t="s">
        <v>159</v>
      </c>
      <c r="E700" s="152" t="s">
        <v>32</v>
      </c>
      <c r="F700" s="153" t="s">
        <v>446</v>
      </c>
      <c r="H700" s="154">
        <v>195.77</v>
      </c>
      <c r="I700" s="155"/>
      <c r="L700" s="150"/>
      <c r="M700" s="156"/>
      <c r="T700" s="157"/>
      <c r="AT700" s="152" t="s">
        <v>159</v>
      </c>
      <c r="AU700" s="152" t="s">
        <v>87</v>
      </c>
      <c r="AV700" s="12" t="s">
        <v>87</v>
      </c>
      <c r="AW700" s="12" t="s">
        <v>39</v>
      </c>
      <c r="AX700" s="12" t="s">
        <v>78</v>
      </c>
      <c r="AY700" s="152" t="s">
        <v>147</v>
      </c>
    </row>
    <row r="701" spans="2:51" s="12" customFormat="1" ht="11.25">
      <c r="B701" s="150"/>
      <c r="D701" s="151" t="s">
        <v>159</v>
      </c>
      <c r="E701" s="152" t="s">
        <v>32</v>
      </c>
      <c r="F701" s="153" t="s">
        <v>447</v>
      </c>
      <c r="H701" s="154">
        <v>203.43</v>
      </c>
      <c r="I701" s="155"/>
      <c r="L701" s="150"/>
      <c r="M701" s="156"/>
      <c r="T701" s="157"/>
      <c r="AT701" s="152" t="s">
        <v>159</v>
      </c>
      <c r="AU701" s="152" t="s">
        <v>87</v>
      </c>
      <c r="AV701" s="12" t="s">
        <v>87</v>
      </c>
      <c r="AW701" s="12" t="s">
        <v>39</v>
      </c>
      <c r="AX701" s="12" t="s">
        <v>78</v>
      </c>
      <c r="AY701" s="152" t="s">
        <v>147</v>
      </c>
    </row>
    <row r="702" spans="2:51" s="12" customFormat="1" ht="11.25">
      <c r="B702" s="150"/>
      <c r="D702" s="151" t="s">
        <v>159</v>
      </c>
      <c r="E702" s="152" t="s">
        <v>32</v>
      </c>
      <c r="F702" s="153" t="s">
        <v>448</v>
      </c>
      <c r="H702" s="154">
        <v>255.85599999999999</v>
      </c>
      <c r="I702" s="155"/>
      <c r="L702" s="150"/>
      <c r="M702" s="156"/>
      <c r="T702" s="157"/>
      <c r="AT702" s="152" t="s">
        <v>159</v>
      </c>
      <c r="AU702" s="152" t="s">
        <v>87</v>
      </c>
      <c r="AV702" s="12" t="s">
        <v>87</v>
      </c>
      <c r="AW702" s="12" t="s">
        <v>39</v>
      </c>
      <c r="AX702" s="12" t="s">
        <v>78</v>
      </c>
      <c r="AY702" s="152" t="s">
        <v>147</v>
      </c>
    </row>
    <row r="703" spans="2:51" s="12" customFormat="1" ht="11.25">
      <c r="B703" s="150"/>
      <c r="D703" s="151" t="s">
        <v>159</v>
      </c>
      <c r="E703" s="152" t="s">
        <v>32</v>
      </c>
      <c r="F703" s="153" t="s">
        <v>449</v>
      </c>
      <c r="H703" s="154">
        <v>15.288</v>
      </c>
      <c r="I703" s="155"/>
      <c r="L703" s="150"/>
      <c r="M703" s="156"/>
      <c r="T703" s="157"/>
      <c r="AT703" s="152" t="s">
        <v>159</v>
      </c>
      <c r="AU703" s="152" t="s">
        <v>87</v>
      </c>
      <c r="AV703" s="12" t="s">
        <v>87</v>
      </c>
      <c r="AW703" s="12" t="s">
        <v>39</v>
      </c>
      <c r="AX703" s="12" t="s">
        <v>78</v>
      </c>
      <c r="AY703" s="152" t="s">
        <v>147</v>
      </c>
    </row>
    <row r="704" spans="2:51" s="12" customFormat="1" ht="11.25">
      <c r="B704" s="150"/>
      <c r="D704" s="151" t="s">
        <v>159</v>
      </c>
      <c r="E704" s="152" t="s">
        <v>32</v>
      </c>
      <c r="F704" s="153" t="s">
        <v>450</v>
      </c>
      <c r="H704" s="154">
        <v>211.64</v>
      </c>
      <c r="I704" s="155"/>
      <c r="L704" s="150"/>
      <c r="M704" s="156"/>
      <c r="T704" s="157"/>
      <c r="AT704" s="152" t="s">
        <v>159</v>
      </c>
      <c r="AU704" s="152" t="s">
        <v>87</v>
      </c>
      <c r="AV704" s="12" t="s">
        <v>87</v>
      </c>
      <c r="AW704" s="12" t="s">
        <v>39</v>
      </c>
      <c r="AX704" s="12" t="s">
        <v>78</v>
      </c>
      <c r="AY704" s="152" t="s">
        <v>147</v>
      </c>
    </row>
    <row r="705" spans="2:65" s="12" customFormat="1" ht="11.25">
      <c r="B705" s="150"/>
      <c r="D705" s="151" t="s">
        <v>159</v>
      </c>
      <c r="E705" s="152" t="s">
        <v>32</v>
      </c>
      <c r="F705" s="153" t="s">
        <v>451</v>
      </c>
      <c r="H705" s="154">
        <v>121.8</v>
      </c>
      <c r="I705" s="155"/>
      <c r="L705" s="150"/>
      <c r="M705" s="156"/>
      <c r="T705" s="157"/>
      <c r="AT705" s="152" t="s">
        <v>159</v>
      </c>
      <c r="AU705" s="152" t="s">
        <v>87</v>
      </c>
      <c r="AV705" s="12" t="s">
        <v>87</v>
      </c>
      <c r="AW705" s="12" t="s">
        <v>39</v>
      </c>
      <c r="AX705" s="12" t="s">
        <v>78</v>
      </c>
      <c r="AY705" s="152" t="s">
        <v>147</v>
      </c>
    </row>
    <row r="706" spans="2:65" s="12" customFormat="1" ht="11.25">
      <c r="B706" s="150"/>
      <c r="D706" s="151" t="s">
        <v>159</v>
      </c>
      <c r="E706" s="152" t="s">
        <v>32</v>
      </c>
      <c r="F706" s="153" t="s">
        <v>452</v>
      </c>
      <c r="H706" s="154">
        <v>131.01499999999999</v>
      </c>
      <c r="I706" s="155"/>
      <c r="L706" s="150"/>
      <c r="M706" s="156"/>
      <c r="T706" s="157"/>
      <c r="AT706" s="152" t="s">
        <v>159</v>
      </c>
      <c r="AU706" s="152" t="s">
        <v>87</v>
      </c>
      <c r="AV706" s="12" t="s">
        <v>87</v>
      </c>
      <c r="AW706" s="12" t="s">
        <v>39</v>
      </c>
      <c r="AX706" s="12" t="s">
        <v>78</v>
      </c>
      <c r="AY706" s="152" t="s">
        <v>147</v>
      </c>
    </row>
    <row r="707" spans="2:65" s="12" customFormat="1" ht="11.25">
      <c r="B707" s="150"/>
      <c r="D707" s="151" t="s">
        <v>159</v>
      </c>
      <c r="E707" s="152" t="s">
        <v>32</v>
      </c>
      <c r="F707" s="153" t="s">
        <v>453</v>
      </c>
      <c r="H707" s="154">
        <v>201.82</v>
      </c>
      <c r="I707" s="155"/>
      <c r="L707" s="150"/>
      <c r="M707" s="156"/>
      <c r="T707" s="157"/>
      <c r="AT707" s="152" t="s">
        <v>159</v>
      </c>
      <c r="AU707" s="152" t="s">
        <v>87</v>
      </c>
      <c r="AV707" s="12" t="s">
        <v>87</v>
      </c>
      <c r="AW707" s="12" t="s">
        <v>39</v>
      </c>
      <c r="AX707" s="12" t="s">
        <v>78</v>
      </c>
      <c r="AY707" s="152" t="s">
        <v>147</v>
      </c>
    </row>
    <row r="708" spans="2:65" s="12" customFormat="1" ht="11.25">
      <c r="B708" s="150"/>
      <c r="D708" s="151" t="s">
        <v>159</v>
      </c>
      <c r="E708" s="152" t="s">
        <v>32</v>
      </c>
      <c r="F708" s="153" t="s">
        <v>454</v>
      </c>
      <c r="H708" s="154">
        <v>96.484999999999999</v>
      </c>
      <c r="I708" s="155"/>
      <c r="L708" s="150"/>
      <c r="M708" s="156"/>
      <c r="T708" s="157"/>
      <c r="AT708" s="152" t="s">
        <v>159</v>
      </c>
      <c r="AU708" s="152" t="s">
        <v>87</v>
      </c>
      <c r="AV708" s="12" t="s">
        <v>87</v>
      </c>
      <c r="AW708" s="12" t="s">
        <v>39</v>
      </c>
      <c r="AX708" s="12" t="s">
        <v>78</v>
      </c>
      <c r="AY708" s="152" t="s">
        <v>147</v>
      </c>
    </row>
    <row r="709" spans="2:65" s="12" customFormat="1" ht="11.25">
      <c r="B709" s="150"/>
      <c r="D709" s="151" t="s">
        <v>159</v>
      </c>
      <c r="E709" s="152" t="s">
        <v>32</v>
      </c>
      <c r="F709" s="153" t="s">
        <v>455</v>
      </c>
      <c r="H709" s="154">
        <v>179.29499999999999</v>
      </c>
      <c r="I709" s="155"/>
      <c r="L709" s="150"/>
      <c r="M709" s="156"/>
      <c r="T709" s="157"/>
      <c r="AT709" s="152" t="s">
        <v>159</v>
      </c>
      <c r="AU709" s="152" t="s">
        <v>87</v>
      </c>
      <c r="AV709" s="12" t="s">
        <v>87</v>
      </c>
      <c r="AW709" s="12" t="s">
        <v>39</v>
      </c>
      <c r="AX709" s="12" t="s">
        <v>78</v>
      </c>
      <c r="AY709" s="152" t="s">
        <v>147</v>
      </c>
    </row>
    <row r="710" spans="2:65" s="12" customFormat="1" ht="11.25">
      <c r="B710" s="150"/>
      <c r="D710" s="151" t="s">
        <v>159</v>
      </c>
      <c r="E710" s="152" t="s">
        <v>32</v>
      </c>
      <c r="F710" s="153" t="s">
        <v>456</v>
      </c>
      <c r="H710" s="154">
        <v>95.17</v>
      </c>
      <c r="I710" s="155"/>
      <c r="L710" s="150"/>
      <c r="M710" s="156"/>
      <c r="T710" s="157"/>
      <c r="AT710" s="152" t="s">
        <v>159</v>
      </c>
      <c r="AU710" s="152" t="s">
        <v>87</v>
      </c>
      <c r="AV710" s="12" t="s">
        <v>87</v>
      </c>
      <c r="AW710" s="12" t="s">
        <v>39</v>
      </c>
      <c r="AX710" s="12" t="s">
        <v>78</v>
      </c>
      <c r="AY710" s="152" t="s">
        <v>147</v>
      </c>
    </row>
    <row r="711" spans="2:65" s="12" customFormat="1" ht="11.25">
      <c r="B711" s="150"/>
      <c r="D711" s="151" t="s">
        <v>159</v>
      </c>
      <c r="E711" s="152" t="s">
        <v>32</v>
      </c>
      <c r="F711" s="153" t="s">
        <v>457</v>
      </c>
      <c r="H711" s="154">
        <v>346.09300000000002</v>
      </c>
      <c r="I711" s="155"/>
      <c r="L711" s="150"/>
      <c r="M711" s="156"/>
      <c r="T711" s="157"/>
      <c r="AT711" s="152" t="s">
        <v>159</v>
      </c>
      <c r="AU711" s="152" t="s">
        <v>87</v>
      </c>
      <c r="AV711" s="12" t="s">
        <v>87</v>
      </c>
      <c r="AW711" s="12" t="s">
        <v>39</v>
      </c>
      <c r="AX711" s="12" t="s">
        <v>78</v>
      </c>
      <c r="AY711" s="152" t="s">
        <v>147</v>
      </c>
    </row>
    <row r="712" spans="2:65" s="12" customFormat="1" ht="11.25">
      <c r="B712" s="150"/>
      <c r="D712" s="151" t="s">
        <v>159</v>
      </c>
      <c r="E712" s="152" t="s">
        <v>32</v>
      </c>
      <c r="F712" s="153" t="s">
        <v>458</v>
      </c>
      <c r="H712" s="154">
        <v>210.23500000000001</v>
      </c>
      <c r="I712" s="155"/>
      <c r="L712" s="150"/>
      <c r="M712" s="156"/>
      <c r="T712" s="157"/>
      <c r="AT712" s="152" t="s">
        <v>159</v>
      </c>
      <c r="AU712" s="152" t="s">
        <v>87</v>
      </c>
      <c r="AV712" s="12" t="s">
        <v>87</v>
      </c>
      <c r="AW712" s="12" t="s">
        <v>39</v>
      </c>
      <c r="AX712" s="12" t="s">
        <v>78</v>
      </c>
      <c r="AY712" s="152" t="s">
        <v>147</v>
      </c>
    </row>
    <row r="713" spans="2:65" s="12" customFormat="1" ht="11.25">
      <c r="B713" s="150"/>
      <c r="D713" s="151" t="s">
        <v>159</v>
      </c>
      <c r="E713" s="152" t="s">
        <v>32</v>
      </c>
      <c r="F713" s="153" t="s">
        <v>459</v>
      </c>
      <c r="H713" s="154">
        <v>112.99</v>
      </c>
      <c r="I713" s="155"/>
      <c r="L713" s="150"/>
      <c r="M713" s="156"/>
      <c r="T713" s="157"/>
      <c r="AT713" s="152" t="s">
        <v>159</v>
      </c>
      <c r="AU713" s="152" t="s">
        <v>87</v>
      </c>
      <c r="AV713" s="12" t="s">
        <v>87</v>
      </c>
      <c r="AW713" s="12" t="s">
        <v>39</v>
      </c>
      <c r="AX713" s="12" t="s">
        <v>78</v>
      </c>
      <c r="AY713" s="152" t="s">
        <v>147</v>
      </c>
    </row>
    <row r="714" spans="2:65" s="12" customFormat="1" ht="11.25">
      <c r="B714" s="150"/>
      <c r="D714" s="151" t="s">
        <v>159</v>
      </c>
      <c r="E714" s="152" t="s">
        <v>32</v>
      </c>
      <c r="F714" s="153" t="s">
        <v>460</v>
      </c>
      <c r="H714" s="154">
        <v>102.87</v>
      </c>
      <c r="I714" s="155"/>
      <c r="L714" s="150"/>
      <c r="M714" s="156"/>
      <c r="T714" s="157"/>
      <c r="AT714" s="152" t="s">
        <v>159</v>
      </c>
      <c r="AU714" s="152" t="s">
        <v>87</v>
      </c>
      <c r="AV714" s="12" t="s">
        <v>87</v>
      </c>
      <c r="AW714" s="12" t="s">
        <v>39</v>
      </c>
      <c r="AX714" s="12" t="s">
        <v>78</v>
      </c>
      <c r="AY714" s="152" t="s">
        <v>147</v>
      </c>
    </row>
    <row r="715" spans="2:65" s="15" customFormat="1" ht="11.25">
      <c r="B715" s="172"/>
      <c r="D715" s="151" t="s">
        <v>159</v>
      </c>
      <c r="E715" s="173" t="s">
        <v>32</v>
      </c>
      <c r="F715" s="174" t="s">
        <v>189</v>
      </c>
      <c r="H715" s="175">
        <v>2479.7569999999996</v>
      </c>
      <c r="I715" s="176"/>
      <c r="L715" s="172"/>
      <c r="M715" s="177"/>
      <c r="T715" s="178"/>
      <c r="AT715" s="173" t="s">
        <v>159</v>
      </c>
      <c r="AU715" s="173" t="s">
        <v>87</v>
      </c>
      <c r="AV715" s="15" t="s">
        <v>190</v>
      </c>
      <c r="AW715" s="15" t="s">
        <v>39</v>
      </c>
      <c r="AX715" s="15" t="s">
        <v>78</v>
      </c>
      <c r="AY715" s="173" t="s">
        <v>147</v>
      </c>
    </row>
    <row r="716" spans="2:65" s="13" customFormat="1" ht="11.25">
      <c r="B716" s="158"/>
      <c r="D716" s="151" t="s">
        <v>159</v>
      </c>
      <c r="E716" s="159" t="s">
        <v>32</v>
      </c>
      <c r="F716" s="160" t="s">
        <v>162</v>
      </c>
      <c r="H716" s="161">
        <v>4250.2209999999995</v>
      </c>
      <c r="I716" s="162"/>
      <c r="L716" s="158"/>
      <c r="M716" s="163"/>
      <c r="T716" s="164"/>
      <c r="AT716" s="159" t="s">
        <v>159</v>
      </c>
      <c r="AU716" s="159" t="s">
        <v>87</v>
      </c>
      <c r="AV716" s="13" t="s">
        <v>155</v>
      </c>
      <c r="AW716" s="13" t="s">
        <v>39</v>
      </c>
      <c r="AX716" s="13" t="s">
        <v>85</v>
      </c>
      <c r="AY716" s="159" t="s">
        <v>147</v>
      </c>
    </row>
    <row r="717" spans="2:65" s="1" customFormat="1" ht="33" customHeight="1">
      <c r="B717" s="34"/>
      <c r="C717" s="133" t="s">
        <v>569</v>
      </c>
      <c r="D717" s="133" t="s">
        <v>150</v>
      </c>
      <c r="E717" s="134" t="s">
        <v>570</v>
      </c>
      <c r="F717" s="135" t="s">
        <v>571</v>
      </c>
      <c r="G717" s="136" t="s">
        <v>165</v>
      </c>
      <c r="H717" s="137">
        <v>253.65700000000001</v>
      </c>
      <c r="I717" s="138"/>
      <c r="J717" s="139">
        <f>ROUND(I717*H717,2)</f>
        <v>0</v>
      </c>
      <c r="K717" s="135" t="s">
        <v>154</v>
      </c>
      <c r="L717" s="34"/>
      <c r="M717" s="140" t="s">
        <v>32</v>
      </c>
      <c r="N717" s="141" t="s">
        <v>49</v>
      </c>
      <c r="P717" s="142">
        <f>O717*H717</f>
        <v>0</v>
      </c>
      <c r="Q717" s="142">
        <v>2.1000000000000001E-4</v>
      </c>
      <c r="R717" s="142">
        <f>Q717*H717</f>
        <v>5.3267970000000005E-2</v>
      </c>
      <c r="S717" s="142">
        <v>0</v>
      </c>
      <c r="T717" s="143">
        <f>S717*H717</f>
        <v>0</v>
      </c>
      <c r="AR717" s="144" t="s">
        <v>284</v>
      </c>
      <c r="AT717" s="144" t="s">
        <v>150</v>
      </c>
      <c r="AU717" s="144" t="s">
        <v>87</v>
      </c>
      <c r="AY717" s="18" t="s">
        <v>147</v>
      </c>
      <c r="BE717" s="145">
        <f>IF(N717="základní",J717,0)</f>
        <v>0</v>
      </c>
      <c r="BF717" s="145">
        <f>IF(N717="snížená",J717,0)</f>
        <v>0</v>
      </c>
      <c r="BG717" s="145">
        <f>IF(N717="zákl. přenesená",J717,0)</f>
        <v>0</v>
      </c>
      <c r="BH717" s="145">
        <f>IF(N717="sníž. přenesená",J717,0)</f>
        <v>0</v>
      </c>
      <c r="BI717" s="145">
        <f>IF(N717="nulová",J717,0)</f>
        <v>0</v>
      </c>
      <c r="BJ717" s="18" t="s">
        <v>85</v>
      </c>
      <c r="BK717" s="145">
        <f>ROUND(I717*H717,2)</f>
        <v>0</v>
      </c>
      <c r="BL717" s="18" t="s">
        <v>284</v>
      </c>
      <c r="BM717" s="144" t="s">
        <v>572</v>
      </c>
    </row>
    <row r="718" spans="2:65" s="1" customFormat="1" ht="11.25">
      <c r="B718" s="34"/>
      <c r="D718" s="146" t="s">
        <v>157</v>
      </c>
      <c r="F718" s="147" t="s">
        <v>573</v>
      </c>
      <c r="I718" s="148"/>
      <c r="L718" s="34"/>
      <c r="M718" s="149"/>
      <c r="T718" s="55"/>
      <c r="AT718" s="18" t="s">
        <v>157</v>
      </c>
      <c r="AU718" s="18" t="s">
        <v>87</v>
      </c>
    </row>
    <row r="719" spans="2:65" s="14" customFormat="1" ht="11.25">
      <c r="B719" s="166"/>
      <c r="D719" s="151" t="s">
        <v>159</v>
      </c>
      <c r="E719" s="167" t="s">
        <v>32</v>
      </c>
      <c r="F719" s="168" t="s">
        <v>170</v>
      </c>
      <c r="H719" s="167" t="s">
        <v>32</v>
      </c>
      <c r="I719" s="169"/>
      <c r="L719" s="166"/>
      <c r="M719" s="170"/>
      <c r="T719" s="171"/>
      <c r="AT719" s="167" t="s">
        <v>159</v>
      </c>
      <c r="AU719" s="167" t="s">
        <v>87</v>
      </c>
      <c r="AV719" s="14" t="s">
        <v>85</v>
      </c>
      <c r="AW719" s="14" t="s">
        <v>39</v>
      </c>
      <c r="AX719" s="14" t="s">
        <v>78</v>
      </c>
      <c r="AY719" s="167" t="s">
        <v>147</v>
      </c>
    </row>
    <row r="720" spans="2:65" s="12" customFormat="1" ht="11.25">
      <c r="B720" s="150"/>
      <c r="D720" s="151" t="s">
        <v>159</v>
      </c>
      <c r="E720" s="152" t="s">
        <v>32</v>
      </c>
      <c r="F720" s="153" t="s">
        <v>466</v>
      </c>
      <c r="H720" s="154">
        <v>209.40700000000001</v>
      </c>
      <c r="I720" s="155"/>
      <c r="L720" s="150"/>
      <c r="M720" s="156"/>
      <c r="T720" s="157"/>
      <c r="AT720" s="152" t="s">
        <v>159</v>
      </c>
      <c r="AU720" s="152" t="s">
        <v>87</v>
      </c>
      <c r="AV720" s="12" t="s">
        <v>87</v>
      </c>
      <c r="AW720" s="12" t="s">
        <v>39</v>
      </c>
      <c r="AX720" s="12" t="s">
        <v>78</v>
      </c>
      <c r="AY720" s="152" t="s">
        <v>147</v>
      </c>
    </row>
    <row r="721" spans="2:65" s="12" customFormat="1" ht="11.25">
      <c r="B721" s="150"/>
      <c r="D721" s="151" t="s">
        <v>159</v>
      </c>
      <c r="E721" s="152" t="s">
        <v>32</v>
      </c>
      <c r="F721" s="153" t="s">
        <v>467</v>
      </c>
      <c r="H721" s="154">
        <v>44.25</v>
      </c>
      <c r="I721" s="155"/>
      <c r="L721" s="150"/>
      <c r="M721" s="156"/>
      <c r="T721" s="157"/>
      <c r="AT721" s="152" t="s">
        <v>159</v>
      </c>
      <c r="AU721" s="152" t="s">
        <v>87</v>
      </c>
      <c r="AV721" s="12" t="s">
        <v>87</v>
      </c>
      <c r="AW721" s="12" t="s">
        <v>39</v>
      </c>
      <c r="AX721" s="12" t="s">
        <v>78</v>
      </c>
      <c r="AY721" s="152" t="s">
        <v>147</v>
      </c>
    </row>
    <row r="722" spans="2:65" s="13" customFormat="1" ht="11.25">
      <c r="B722" s="158"/>
      <c r="D722" s="151" t="s">
        <v>159</v>
      </c>
      <c r="E722" s="159" t="s">
        <v>32</v>
      </c>
      <c r="F722" s="160" t="s">
        <v>162</v>
      </c>
      <c r="H722" s="161">
        <v>253.65700000000001</v>
      </c>
      <c r="I722" s="162"/>
      <c r="L722" s="158"/>
      <c r="M722" s="163"/>
      <c r="T722" s="164"/>
      <c r="AT722" s="159" t="s">
        <v>159</v>
      </c>
      <c r="AU722" s="159" t="s">
        <v>87</v>
      </c>
      <c r="AV722" s="13" t="s">
        <v>155</v>
      </c>
      <c r="AW722" s="13" t="s">
        <v>39</v>
      </c>
      <c r="AX722" s="13" t="s">
        <v>85</v>
      </c>
      <c r="AY722" s="159" t="s">
        <v>147</v>
      </c>
    </row>
    <row r="723" spans="2:65" s="1" customFormat="1" ht="33" customHeight="1">
      <c r="B723" s="34"/>
      <c r="C723" s="133" t="s">
        <v>574</v>
      </c>
      <c r="D723" s="133" t="s">
        <v>150</v>
      </c>
      <c r="E723" s="134" t="s">
        <v>575</v>
      </c>
      <c r="F723" s="135" t="s">
        <v>576</v>
      </c>
      <c r="G723" s="136" t="s">
        <v>165</v>
      </c>
      <c r="H723" s="137">
        <v>273.65199999999999</v>
      </c>
      <c r="I723" s="138"/>
      <c r="J723" s="139">
        <f>ROUND(I723*H723,2)</f>
        <v>0</v>
      </c>
      <c r="K723" s="135" t="s">
        <v>154</v>
      </c>
      <c r="L723" s="34"/>
      <c r="M723" s="140" t="s">
        <v>32</v>
      </c>
      <c r="N723" s="141" t="s">
        <v>49</v>
      </c>
      <c r="P723" s="142">
        <f>O723*H723</f>
        <v>0</v>
      </c>
      <c r="Q723" s="142">
        <v>2.1000000000000001E-4</v>
      </c>
      <c r="R723" s="142">
        <f>Q723*H723</f>
        <v>5.7466919999999998E-2</v>
      </c>
      <c r="S723" s="142">
        <v>0</v>
      </c>
      <c r="T723" s="143">
        <f>S723*H723</f>
        <v>0</v>
      </c>
      <c r="AR723" s="144" t="s">
        <v>284</v>
      </c>
      <c r="AT723" s="144" t="s">
        <v>150</v>
      </c>
      <c r="AU723" s="144" t="s">
        <v>87</v>
      </c>
      <c r="AY723" s="18" t="s">
        <v>147</v>
      </c>
      <c r="BE723" s="145">
        <f>IF(N723="základní",J723,0)</f>
        <v>0</v>
      </c>
      <c r="BF723" s="145">
        <f>IF(N723="snížená",J723,0)</f>
        <v>0</v>
      </c>
      <c r="BG723" s="145">
        <f>IF(N723="zákl. přenesená",J723,0)</f>
        <v>0</v>
      </c>
      <c r="BH723" s="145">
        <f>IF(N723="sníž. přenesená",J723,0)</f>
        <v>0</v>
      </c>
      <c r="BI723" s="145">
        <f>IF(N723="nulová",J723,0)</f>
        <v>0</v>
      </c>
      <c r="BJ723" s="18" t="s">
        <v>85</v>
      </c>
      <c r="BK723" s="145">
        <f>ROUND(I723*H723,2)</f>
        <v>0</v>
      </c>
      <c r="BL723" s="18" t="s">
        <v>284</v>
      </c>
      <c r="BM723" s="144" t="s">
        <v>577</v>
      </c>
    </row>
    <row r="724" spans="2:65" s="1" customFormat="1" ht="11.25">
      <c r="B724" s="34"/>
      <c r="D724" s="146" t="s">
        <v>157</v>
      </c>
      <c r="F724" s="147" t="s">
        <v>578</v>
      </c>
      <c r="I724" s="148"/>
      <c r="L724" s="34"/>
      <c r="M724" s="149"/>
      <c r="T724" s="55"/>
      <c r="AT724" s="18" t="s">
        <v>157</v>
      </c>
      <c r="AU724" s="18" t="s">
        <v>87</v>
      </c>
    </row>
    <row r="725" spans="2:65" s="14" customFormat="1" ht="11.25">
      <c r="B725" s="166"/>
      <c r="D725" s="151" t="s">
        <v>159</v>
      </c>
      <c r="E725" s="167" t="s">
        <v>32</v>
      </c>
      <c r="F725" s="168" t="s">
        <v>170</v>
      </c>
      <c r="H725" s="167" t="s">
        <v>32</v>
      </c>
      <c r="I725" s="169"/>
      <c r="L725" s="166"/>
      <c r="M725" s="170"/>
      <c r="T725" s="171"/>
      <c r="AT725" s="167" t="s">
        <v>159</v>
      </c>
      <c r="AU725" s="167" t="s">
        <v>87</v>
      </c>
      <c r="AV725" s="14" t="s">
        <v>85</v>
      </c>
      <c r="AW725" s="14" t="s">
        <v>39</v>
      </c>
      <c r="AX725" s="14" t="s">
        <v>78</v>
      </c>
      <c r="AY725" s="167" t="s">
        <v>147</v>
      </c>
    </row>
    <row r="726" spans="2:65" s="12" customFormat="1" ht="22.5">
      <c r="B726" s="150"/>
      <c r="D726" s="151" t="s">
        <v>159</v>
      </c>
      <c r="E726" s="152" t="s">
        <v>32</v>
      </c>
      <c r="F726" s="153" t="s">
        <v>473</v>
      </c>
      <c r="H726" s="154">
        <v>83.997</v>
      </c>
      <c r="I726" s="155"/>
      <c r="L726" s="150"/>
      <c r="M726" s="156"/>
      <c r="T726" s="157"/>
      <c r="AT726" s="152" t="s">
        <v>159</v>
      </c>
      <c r="AU726" s="152" t="s">
        <v>87</v>
      </c>
      <c r="AV726" s="12" t="s">
        <v>87</v>
      </c>
      <c r="AW726" s="12" t="s">
        <v>39</v>
      </c>
      <c r="AX726" s="12" t="s">
        <v>78</v>
      </c>
      <c r="AY726" s="152" t="s">
        <v>147</v>
      </c>
    </row>
    <row r="727" spans="2:65" s="12" customFormat="1" ht="11.25">
      <c r="B727" s="150"/>
      <c r="D727" s="151" t="s">
        <v>159</v>
      </c>
      <c r="E727" s="152" t="s">
        <v>32</v>
      </c>
      <c r="F727" s="153" t="s">
        <v>474</v>
      </c>
      <c r="H727" s="154">
        <v>8.7110000000000003</v>
      </c>
      <c r="I727" s="155"/>
      <c r="L727" s="150"/>
      <c r="M727" s="156"/>
      <c r="T727" s="157"/>
      <c r="AT727" s="152" t="s">
        <v>159</v>
      </c>
      <c r="AU727" s="152" t="s">
        <v>87</v>
      </c>
      <c r="AV727" s="12" t="s">
        <v>87</v>
      </c>
      <c r="AW727" s="12" t="s">
        <v>39</v>
      </c>
      <c r="AX727" s="12" t="s">
        <v>78</v>
      </c>
      <c r="AY727" s="152" t="s">
        <v>147</v>
      </c>
    </row>
    <row r="728" spans="2:65" s="12" customFormat="1" ht="22.5">
      <c r="B728" s="150"/>
      <c r="D728" s="151" t="s">
        <v>159</v>
      </c>
      <c r="E728" s="152" t="s">
        <v>32</v>
      </c>
      <c r="F728" s="153" t="s">
        <v>475</v>
      </c>
      <c r="H728" s="154">
        <v>46.4</v>
      </c>
      <c r="I728" s="155"/>
      <c r="L728" s="150"/>
      <c r="M728" s="156"/>
      <c r="T728" s="157"/>
      <c r="AT728" s="152" t="s">
        <v>159</v>
      </c>
      <c r="AU728" s="152" t="s">
        <v>87</v>
      </c>
      <c r="AV728" s="12" t="s">
        <v>87</v>
      </c>
      <c r="AW728" s="12" t="s">
        <v>39</v>
      </c>
      <c r="AX728" s="12" t="s">
        <v>78</v>
      </c>
      <c r="AY728" s="152" t="s">
        <v>147</v>
      </c>
    </row>
    <row r="729" spans="2:65" s="15" customFormat="1" ht="11.25">
      <c r="B729" s="172"/>
      <c r="D729" s="151" t="s">
        <v>159</v>
      </c>
      <c r="E729" s="173" t="s">
        <v>32</v>
      </c>
      <c r="F729" s="174" t="s">
        <v>189</v>
      </c>
      <c r="H729" s="175">
        <v>139.108</v>
      </c>
      <c r="I729" s="176"/>
      <c r="L729" s="172"/>
      <c r="M729" s="177"/>
      <c r="T729" s="178"/>
      <c r="AT729" s="173" t="s">
        <v>159</v>
      </c>
      <c r="AU729" s="173" t="s">
        <v>87</v>
      </c>
      <c r="AV729" s="15" t="s">
        <v>190</v>
      </c>
      <c r="AW729" s="15" t="s">
        <v>39</v>
      </c>
      <c r="AX729" s="15" t="s">
        <v>78</v>
      </c>
      <c r="AY729" s="173" t="s">
        <v>147</v>
      </c>
    </row>
    <row r="730" spans="2:65" s="14" customFormat="1" ht="11.25">
      <c r="B730" s="166"/>
      <c r="D730" s="151" t="s">
        <v>159</v>
      </c>
      <c r="E730" s="167" t="s">
        <v>32</v>
      </c>
      <c r="F730" s="168" t="s">
        <v>191</v>
      </c>
      <c r="H730" s="167" t="s">
        <v>32</v>
      </c>
      <c r="I730" s="169"/>
      <c r="L730" s="166"/>
      <c r="M730" s="170"/>
      <c r="T730" s="171"/>
      <c r="AT730" s="167" t="s">
        <v>159</v>
      </c>
      <c r="AU730" s="167" t="s">
        <v>87</v>
      </c>
      <c r="AV730" s="14" t="s">
        <v>85</v>
      </c>
      <c r="AW730" s="14" t="s">
        <v>39</v>
      </c>
      <c r="AX730" s="14" t="s">
        <v>78</v>
      </c>
      <c r="AY730" s="167" t="s">
        <v>147</v>
      </c>
    </row>
    <row r="731" spans="2:65" s="12" customFormat="1" ht="22.5">
      <c r="B731" s="150"/>
      <c r="D731" s="151" t="s">
        <v>159</v>
      </c>
      <c r="E731" s="152" t="s">
        <v>32</v>
      </c>
      <c r="F731" s="153" t="s">
        <v>476</v>
      </c>
      <c r="H731" s="154">
        <v>134.54400000000001</v>
      </c>
      <c r="I731" s="155"/>
      <c r="L731" s="150"/>
      <c r="M731" s="156"/>
      <c r="T731" s="157"/>
      <c r="AT731" s="152" t="s">
        <v>159</v>
      </c>
      <c r="AU731" s="152" t="s">
        <v>87</v>
      </c>
      <c r="AV731" s="12" t="s">
        <v>87</v>
      </c>
      <c r="AW731" s="12" t="s">
        <v>39</v>
      </c>
      <c r="AX731" s="12" t="s">
        <v>78</v>
      </c>
      <c r="AY731" s="152" t="s">
        <v>147</v>
      </c>
    </row>
    <row r="732" spans="2:65" s="15" customFormat="1" ht="11.25">
      <c r="B732" s="172"/>
      <c r="D732" s="151" t="s">
        <v>159</v>
      </c>
      <c r="E732" s="173" t="s">
        <v>32</v>
      </c>
      <c r="F732" s="174" t="s">
        <v>189</v>
      </c>
      <c r="H732" s="175">
        <v>134.54400000000001</v>
      </c>
      <c r="I732" s="176"/>
      <c r="L732" s="172"/>
      <c r="M732" s="177"/>
      <c r="T732" s="178"/>
      <c r="AT732" s="173" t="s">
        <v>159</v>
      </c>
      <c r="AU732" s="173" t="s">
        <v>87</v>
      </c>
      <c r="AV732" s="15" t="s">
        <v>190</v>
      </c>
      <c r="AW732" s="15" t="s">
        <v>39</v>
      </c>
      <c r="AX732" s="15" t="s">
        <v>78</v>
      </c>
      <c r="AY732" s="173" t="s">
        <v>147</v>
      </c>
    </row>
    <row r="733" spans="2:65" s="13" customFormat="1" ht="11.25">
      <c r="B733" s="158"/>
      <c r="D733" s="151" t="s">
        <v>159</v>
      </c>
      <c r="E733" s="159" t="s">
        <v>32</v>
      </c>
      <c r="F733" s="160" t="s">
        <v>162</v>
      </c>
      <c r="H733" s="161">
        <v>273.65199999999999</v>
      </c>
      <c r="I733" s="162"/>
      <c r="L733" s="158"/>
      <c r="M733" s="163"/>
      <c r="T733" s="164"/>
      <c r="AT733" s="159" t="s">
        <v>159</v>
      </c>
      <c r="AU733" s="159" t="s">
        <v>87</v>
      </c>
      <c r="AV733" s="13" t="s">
        <v>155</v>
      </c>
      <c r="AW733" s="13" t="s">
        <v>39</v>
      </c>
      <c r="AX733" s="13" t="s">
        <v>85</v>
      </c>
      <c r="AY733" s="159" t="s">
        <v>147</v>
      </c>
    </row>
    <row r="734" spans="2:65" s="1" customFormat="1" ht="37.9" customHeight="1">
      <c r="B734" s="34"/>
      <c r="C734" s="133" t="s">
        <v>579</v>
      </c>
      <c r="D734" s="133" t="s">
        <v>150</v>
      </c>
      <c r="E734" s="134" t="s">
        <v>580</v>
      </c>
      <c r="F734" s="135" t="s">
        <v>581</v>
      </c>
      <c r="G734" s="136" t="s">
        <v>165</v>
      </c>
      <c r="H734" s="137">
        <v>3147.3760000000002</v>
      </c>
      <c r="I734" s="138"/>
      <c r="J734" s="139">
        <f>ROUND(I734*H734,2)</f>
        <v>0</v>
      </c>
      <c r="K734" s="135" t="s">
        <v>154</v>
      </c>
      <c r="L734" s="34"/>
      <c r="M734" s="140" t="s">
        <v>32</v>
      </c>
      <c r="N734" s="141" t="s">
        <v>49</v>
      </c>
      <c r="P734" s="142">
        <f>O734*H734</f>
        <v>0</v>
      </c>
      <c r="Q734" s="142">
        <v>2.9E-4</v>
      </c>
      <c r="R734" s="142">
        <f>Q734*H734</f>
        <v>0.91273904000000006</v>
      </c>
      <c r="S734" s="142">
        <v>0</v>
      </c>
      <c r="T734" s="143">
        <f>S734*H734</f>
        <v>0</v>
      </c>
      <c r="AR734" s="144" t="s">
        <v>284</v>
      </c>
      <c r="AT734" s="144" t="s">
        <v>150</v>
      </c>
      <c r="AU734" s="144" t="s">
        <v>87</v>
      </c>
      <c r="AY734" s="18" t="s">
        <v>147</v>
      </c>
      <c r="BE734" s="145">
        <f>IF(N734="základní",J734,0)</f>
        <v>0</v>
      </c>
      <c r="BF734" s="145">
        <f>IF(N734="snížená",J734,0)</f>
        <v>0</v>
      </c>
      <c r="BG734" s="145">
        <f>IF(N734="zákl. přenesená",J734,0)</f>
        <v>0</v>
      </c>
      <c r="BH734" s="145">
        <f>IF(N734="sníž. přenesená",J734,0)</f>
        <v>0</v>
      </c>
      <c r="BI734" s="145">
        <f>IF(N734="nulová",J734,0)</f>
        <v>0</v>
      </c>
      <c r="BJ734" s="18" t="s">
        <v>85</v>
      </c>
      <c r="BK734" s="145">
        <f>ROUND(I734*H734,2)</f>
        <v>0</v>
      </c>
      <c r="BL734" s="18" t="s">
        <v>284</v>
      </c>
      <c r="BM734" s="144" t="s">
        <v>582</v>
      </c>
    </row>
    <row r="735" spans="2:65" s="1" customFormat="1" ht="11.25">
      <c r="B735" s="34"/>
      <c r="D735" s="146" t="s">
        <v>157</v>
      </c>
      <c r="F735" s="147" t="s">
        <v>583</v>
      </c>
      <c r="I735" s="148"/>
      <c r="L735" s="34"/>
      <c r="M735" s="149"/>
      <c r="T735" s="55"/>
      <c r="AT735" s="18" t="s">
        <v>157</v>
      </c>
      <c r="AU735" s="18" t="s">
        <v>87</v>
      </c>
    </row>
    <row r="736" spans="2:65" s="14" customFormat="1" ht="11.25">
      <c r="B736" s="166"/>
      <c r="D736" s="151" t="s">
        <v>159</v>
      </c>
      <c r="E736" s="167" t="s">
        <v>32</v>
      </c>
      <c r="F736" s="168" t="s">
        <v>170</v>
      </c>
      <c r="H736" s="167" t="s">
        <v>32</v>
      </c>
      <c r="I736" s="169"/>
      <c r="L736" s="166"/>
      <c r="M736" s="170"/>
      <c r="T736" s="171"/>
      <c r="AT736" s="167" t="s">
        <v>159</v>
      </c>
      <c r="AU736" s="167" t="s">
        <v>87</v>
      </c>
      <c r="AV736" s="14" t="s">
        <v>85</v>
      </c>
      <c r="AW736" s="14" t="s">
        <v>39</v>
      </c>
      <c r="AX736" s="14" t="s">
        <v>78</v>
      </c>
      <c r="AY736" s="167" t="s">
        <v>147</v>
      </c>
    </row>
    <row r="737" spans="2:51" s="12" customFormat="1" ht="22.5">
      <c r="B737" s="150"/>
      <c r="D737" s="151" t="s">
        <v>159</v>
      </c>
      <c r="E737" s="152" t="s">
        <v>32</v>
      </c>
      <c r="F737" s="153" t="s">
        <v>430</v>
      </c>
      <c r="H737" s="154">
        <v>292.55200000000002</v>
      </c>
      <c r="I737" s="155"/>
      <c r="L737" s="150"/>
      <c r="M737" s="156"/>
      <c r="T737" s="157"/>
      <c r="AT737" s="152" t="s">
        <v>159</v>
      </c>
      <c r="AU737" s="152" t="s">
        <v>87</v>
      </c>
      <c r="AV737" s="12" t="s">
        <v>87</v>
      </c>
      <c r="AW737" s="12" t="s">
        <v>39</v>
      </c>
      <c r="AX737" s="12" t="s">
        <v>78</v>
      </c>
      <c r="AY737" s="152" t="s">
        <v>147</v>
      </c>
    </row>
    <row r="738" spans="2:51" s="12" customFormat="1" ht="11.25">
      <c r="B738" s="150"/>
      <c r="D738" s="151" t="s">
        <v>159</v>
      </c>
      <c r="E738" s="152" t="s">
        <v>32</v>
      </c>
      <c r="F738" s="153" t="s">
        <v>431</v>
      </c>
      <c r="H738" s="154">
        <v>29.247</v>
      </c>
      <c r="I738" s="155"/>
      <c r="L738" s="150"/>
      <c r="M738" s="156"/>
      <c r="T738" s="157"/>
      <c r="AT738" s="152" t="s">
        <v>159</v>
      </c>
      <c r="AU738" s="152" t="s">
        <v>87</v>
      </c>
      <c r="AV738" s="12" t="s">
        <v>87</v>
      </c>
      <c r="AW738" s="12" t="s">
        <v>39</v>
      </c>
      <c r="AX738" s="12" t="s">
        <v>78</v>
      </c>
      <c r="AY738" s="152" t="s">
        <v>147</v>
      </c>
    </row>
    <row r="739" spans="2:51" s="12" customFormat="1" ht="11.25">
      <c r="B739" s="150"/>
      <c r="D739" s="151" t="s">
        <v>159</v>
      </c>
      <c r="E739" s="152" t="s">
        <v>32</v>
      </c>
      <c r="F739" s="153" t="s">
        <v>432</v>
      </c>
      <c r="H739" s="154">
        <v>23.82</v>
      </c>
      <c r="I739" s="155"/>
      <c r="L739" s="150"/>
      <c r="M739" s="156"/>
      <c r="T739" s="157"/>
      <c r="AT739" s="152" t="s">
        <v>159</v>
      </c>
      <c r="AU739" s="152" t="s">
        <v>87</v>
      </c>
      <c r="AV739" s="12" t="s">
        <v>87</v>
      </c>
      <c r="AW739" s="12" t="s">
        <v>39</v>
      </c>
      <c r="AX739" s="12" t="s">
        <v>78</v>
      </c>
      <c r="AY739" s="152" t="s">
        <v>147</v>
      </c>
    </row>
    <row r="740" spans="2:51" s="12" customFormat="1" ht="22.5">
      <c r="B740" s="150"/>
      <c r="D740" s="151" t="s">
        <v>159</v>
      </c>
      <c r="E740" s="152" t="s">
        <v>32</v>
      </c>
      <c r="F740" s="153" t="s">
        <v>433</v>
      </c>
      <c r="H740" s="154">
        <v>385.96300000000002</v>
      </c>
      <c r="I740" s="155"/>
      <c r="L740" s="150"/>
      <c r="M740" s="156"/>
      <c r="T740" s="157"/>
      <c r="AT740" s="152" t="s">
        <v>159</v>
      </c>
      <c r="AU740" s="152" t="s">
        <v>87</v>
      </c>
      <c r="AV740" s="12" t="s">
        <v>87</v>
      </c>
      <c r="AW740" s="12" t="s">
        <v>39</v>
      </c>
      <c r="AX740" s="12" t="s">
        <v>78</v>
      </c>
      <c r="AY740" s="152" t="s">
        <v>147</v>
      </c>
    </row>
    <row r="741" spans="2:51" s="12" customFormat="1" ht="11.25">
      <c r="B741" s="150"/>
      <c r="D741" s="151" t="s">
        <v>159</v>
      </c>
      <c r="E741" s="152" t="s">
        <v>32</v>
      </c>
      <c r="F741" s="153" t="s">
        <v>434</v>
      </c>
      <c r="H741" s="154">
        <v>92.664000000000001</v>
      </c>
      <c r="I741" s="155"/>
      <c r="L741" s="150"/>
      <c r="M741" s="156"/>
      <c r="T741" s="157"/>
      <c r="AT741" s="152" t="s">
        <v>159</v>
      </c>
      <c r="AU741" s="152" t="s">
        <v>87</v>
      </c>
      <c r="AV741" s="12" t="s">
        <v>87</v>
      </c>
      <c r="AW741" s="12" t="s">
        <v>39</v>
      </c>
      <c r="AX741" s="12" t="s">
        <v>78</v>
      </c>
      <c r="AY741" s="152" t="s">
        <v>147</v>
      </c>
    </row>
    <row r="742" spans="2:51" s="12" customFormat="1" ht="11.25">
      <c r="B742" s="150"/>
      <c r="D742" s="151" t="s">
        <v>159</v>
      </c>
      <c r="E742" s="152" t="s">
        <v>32</v>
      </c>
      <c r="F742" s="153" t="s">
        <v>435</v>
      </c>
      <c r="H742" s="154">
        <v>73.191999999999993</v>
      </c>
      <c r="I742" s="155"/>
      <c r="L742" s="150"/>
      <c r="M742" s="156"/>
      <c r="T742" s="157"/>
      <c r="AT742" s="152" t="s">
        <v>159</v>
      </c>
      <c r="AU742" s="152" t="s">
        <v>87</v>
      </c>
      <c r="AV742" s="12" t="s">
        <v>87</v>
      </c>
      <c r="AW742" s="12" t="s">
        <v>39</v>
      </c>
      <c r="AX742" s="12" t="s">
        <v>78</v>
      </c>
      <c r="AY742" s="152" t="s">
        <v>147</v>
      </c>
    </row>
    <row r="743" spans="2:51" s="12" customFormat="1" ht="11.25">
      <c r="B743" s="150"/>
      <c r="D743" s="151" t="s">
        <v>159</v>
      </c>
      <c r="E743" s="152" t="s">
        <v>32</v>
      </c>
      <c r="F743" s="153" t="s">
        <v>436</v>
      </c>
      <c r="H743" s="154">
        <v>87.082999999999998</v>
      </c>
      <c r="I743" s="155"/>
      <c r="L743" s="150"/>
      <c r="M743" s="156"/>
      <c r="T743" s="157"/>
      <c r="AT743" s="152" t="s">
        <v>159</v>
      </c>
      <c r="AU743" s="152" t="s">
        <v>87</v>
      </c>
      <c r="AV743" s="12" t="s">
        <v>87</v>
      </c>
      <c r="AW743" s="12" t="s">
        <v>39</v>
      </c>
      <c r="AX743" s="12" t="s">
        <v>78</v>
      </c>
      <c r="AY743" s="152" t="s">
        <v>147</v>
      </c>
    </row>
    <row r="744" spans="2:51" s="12" customFormat="1" ht="11.25">
      <c r="B744" s="150"/>
      <c r="D744" s="151" t="s">
        <v>159</v>
      </c>
      <c r="E744" s="152" t="s">
        <v>32</v>
      </c>
      <c r="F744" s="153" t="s">
        <v>437</v>
      </c>
      <c r="H744" s="154">
        <v>172.77</v>
      </c>
      <c r="I744" s="155"/>
      <c r="L744" s="150"/>
      <c r="M744" s="156"/>
      <c r="T744" s="157"/>
      <c r="AT744" s="152" t="s">
        <v>159</v>
      </c>
      <c r="AU744" s="152" t="s">
        <v>87</v>
      </c>
      <c r="AV744" s="12" t="s">
        <v>87</v>
      </c>
      <c r="AW744" s="12" t="s">
        <v>39</v>
      </c>
      <c r="AX744" s="12" t="s">
        <v>78</v>
      </c>
      <c r="AY744" s="152" t="s">
        <v>147</v>
      </c>
    </row>
    <row r="745" spans="2:51" s="12" customFormat="1" ht="11.25">
      <c r="B745" s="150"/>
      <c r="D745" s="151" t="s">
        <v>159</v>
      </c>
      <c r="E745" s="152" t="s">
        <v>32</v>
      </c>
      <c r="F745" s="153" t="s">
        <v>438</v>
      </c>
      <c r="H745" s="154">
        <v>155.02199999999999</v>
      </c>
      <c r="I745" s="155"/>
      <c r="L745" s="150"/>
      <c r="M745" s="156"/>
      <c r="T745" s="157"/>
      <c r="AT745" s="152" t="s">
        <v>159</v>
      </c>
      <c r="AU745" s="152" t="s">
        <v>87</v>
      </c>
      <c r="AV745" s="12" t="s">
        <v>87</v>
      </c>
      <c r="AW745" s="12" t="s">
        <v>39</v>
      </c>
      <c r="AX745" s="12" t="s">
        <v>78</v>
      </c>
      <c r="AY745" s="152" t="s">
        <v>147</v>
      </c>
    </row>
    <row r="746" spans="2:51" s="12" customFormat="1" ht="11.25">
      <c r="B746" s="150"/>
      <c r="D746" s="151" t="s">
        <v>159</v>
      </c>
      <c r="E746" s="152" t="s">
        <v>32</v>
      </c>
      <c r="F746" s="153" t="s">
        <v>439</v>
      </c>
      <c r="H746" s="154">
        <v>116.416</v>
      </c>
      <c r="I746" s="155"/>
      <c r="L746" s="150"/>
      <c r="M746" s="156"/>
      <c r="T746" s="157"/>
      <c r="AT746" s="152" t="s">
        <v>159</v>
      </c>
      <c r="AU746" s="152" t="s">
        <v>87</v>
      </c>
      <c r="AV746" s="12" t="s">
        <v>87</v>
      </c>
      <c r="AW746" s="12" t="s">
        <v>39</v>
      </c>
      <c r="AX746" s="12" t="s">
        <v>78</v>
      </c>
      <c r="AY746" s="152" t="s">
        <v>147</v>
      </c>
    </row>
    <row r="747" spans="2:51" s="12" customFormat="1" ht="11.25">
      <c r="B747" s="150"/>
      <c r="D747" s="151" t="s">
        <v>159</v>
      </c>
      <c r="E747" s="152" t="s">
        <v>32</v>
      </c>
      <c r="F747" s="153" t="s">
        <v>440</v>
      </c>
      <c r="H747" s="154">
        <v>33.996000000000002</v>
      </c>
      <c r="I747" s="155"/>
      <c r="L747" s="150"/>
      <c r="M747" s="156"/>
      <c r="T747" s="157"/>
      <c r="AT747" s="152" t="s">
        <v>159</v>
      </c>
      <c r="AU747" s="152" t="s">
        <v>87</v>
      </c>
      <c r="AV747" s="12" t="s">
        <v>87</v>
      </c>
      <c r="AW747" s="12" t="s">
        <v>39</v>
      </c>
      <c r="AX747" s="12" t="s">
        <v>78</v>
      </c>
      <c r="AY747" s="152" t="s">
        <v>147</v>
      </c>
    </row>
    <row r="748" spans="2:51" s="12" customFormat="1" ht="11.25">
      <c r="B748" s="150"/>
      <c r="D748" s="151" t="s">
        <v>159</v>
      </c>
      <c r="E748" s="152" t="s">
        <v>32</v>
      </c>
      <c r="F748" s="153" t="s">
        <v>441</v>
      </c>
      <c r="H748" s="154">
        <v>6.1260000000000003</v>
      </c>
      <c r="I748" s="155"/>
      <c r="L748" s="150"/>
      <c r="M748" s="156"/>
      <c r="T748" s="157"/>
      <c r="AT748" s="152" t="s">
        <v>159</v>
      </c>
      <c r="AU748" s="152" t="s">
        <v>87</v>
      </c>
      <c r="AV748" s="12" t="s">
        <v>87</v>
      </c>
      <c r="AW748" s="12" t="s">
        <v>39</v>
      </c>
      <c r="AX748" s="12" t="s">
        <v>78</v>
      </c>
      <c r="AY748" s="152" t="s">
        <v>147</v>
      </c>
    </row>
    <row r="749" spans="2:51" s="12" customFormat="1" ht="11.25">
      <c r="B749" s="150"/>
      <c r="D749" s="151" t="s">
        <v>159</v>
      </c>
      <c r="E749" s="152" t="s">
        <v>32</v>
      </c>
      <c r="F749" s="153" t="s">
        <v>442</v>
      </c>
      <c r="H749" s="154">
        <v>6.1260000000000003</v>
      </c>
      <c r="I749" s="155"/>
      <c r="L749" s="150"/>
      <c r="M749" s="156"/>
      <c r="T749" s="157"/>
      <c r="AT749" s="152" t="s">
        <v>159</v>
      </c>
      <c r="AU749" s="152" t="s">
        <v>87</v>
      </c>
      <c r="AV749" s="12" t="s">
        <v>87</v>
      </c>
      <c r="AW749" s="12" t="s">
        <v>39</v>
      </c>
      <c r="AX749" s="12" t="s">
        <v>78</v>
      </c>
      <c r="AY749" s="152" t="s">
        <v>147</v>
      </c>
    </row>
    <row r="750" spans="2:51" s="12" customFormat="1" ht="11.25">
      <c r="B750" s="150"/>
      <c r="D750" s="151" t="s">
        <v>159</v>
      </c>
      <c r="E750" s="152" t="s">
        <v>32</v>
      </c>
      <c r="F750" s="153" t="s">
        <v>443</v>
      </c>
      <c r="H750" s="154">
        <v>120.464</v>
      </c>
      <c r="I750" s="155"/>
      <c r="L750" s="150"/>
      <c r="M750" s="156"/>
      <c r="T750" s="157"/>
      <c r="AT750" s="152" t="s">
        <v>159</v>
      </c>
      <c r="AU750" s="152" t="s">
        <v>87</v>
      </c>
      <c r="AV750" s="12" t="s">
        <v>87</v>
      </c>
      <c r="AW750" s="12" t="s">
        <v>39</v>
      </c>
      <c r="AX750" s="12" t="s">
        <v>78</v>
      </c>
      <c r="AY750" s="152" t="s">
        <v>147</v>
      </c>
    </row>
    <row r="751" spans="2:51" s="12" customFormat="1" ht="11.25">
      <c r="B751" s="150"/>
      <c r="D751" s="151" t="s">
        <v>159</v>
      </c>
      <c r="E751" s="152" t="s">
        <v>32</v>
      </c>
      <c r="F751" s="153" t="s">
        <v>444</v>
      </c>
      <c r="H751" s="154">
        <v>80.251999999999995</v>
      </c>
      <c r="I751" s="155"/>
      <c r="L751" s="150"/>
      <c r="M751" s="156"/>
      <c r="T751" s="157"/>
      <c r="AT751" s="152" t="s">
        <v>159</v>
      </c>
      <c r="AU751" s="152" t="s">
        <v>87</v>
      </c>
      <c r="AV751" s="12" t="s">
        <v>87</v>
      </c>
      <c r="AW751" s="12" t="s">
        <v>39</v>
      </c>
      <c r="AX751" s="12" t="s">
        <v>78</v>
      </c>
      <c r="AY751" s="152" t="s">
        <v>147</v>
      </c>
    </row>
    <row r="752" spans="2:51" s="12" customFormat="1" ht="22.5">
      <c r="B752" s="150"/>
      <c r="D752" s="151" t="s">
        <v>159</v>
      </c>
      <c r="E752" s="152" t="s">
        <v>32</v>
      </c>
      <c r="F752" s="153" t="s">
        <v>445</v>
      </c>
      <c r="H752" s="154">
        <v>94.771000000000001</v>
      </c>
      <c r="I752" s="155"/>
      <c r="L752" s="150"/>
      <c r="M752" s="156"/>
      <c r="T752" s="157"/>
      <c r="AT752" s="152" t="s">
        <v>159</v>
      </c>
      <c r="AU752" s="152" t="s">
        <v>87</v>
      </c>
      <c r="AV752" s="12" t="s">
        <v>87</v>
      </c>
      <c r="AW752" s="12" t="s">
        <v>39</v>
      </c>
      <c r="AX752" s="12" t="s">
        <v>78</v>
      </c>
      <c r="AY752" s="152" t="s">
        <v>147</v>
      </c>
    </row>
    <row r="753" spans="2:51" s="12" customFormat="1" ht="11.25">
      <c r="B753" s="150"/>
      <c r="D753" s="151" t="s">
        <v>159</v>
      </c>
      <c r="E753" s="152" t="s">
        <v>32</v>
      </c>
      <c r="F753" s="153" t="s">
        <v>584</v>
      </c>
      <c r="H753" s="154">
        <v>-558.495</v>
      </c>
      <c r="I753" s="155"/>
      <c r="L753" s="150"/>
      <c r="M753" s="156"/>
      <c r="T753" s="157"/>
      <c r="AT753" s="152" t="s">
        <v>159</v>
      </c>
      <c r="AU753" s="152" t="s">
        <v>87</v>
      </c>
      <c r="AV753" s="12" t="s">
        <v>87</v>
      </c>
      <c r="AW753" s="12" t="s">
        <v>39</v>
      </c>
      <c r="AX753" s="12" t="s">
        <v>78</v>
      </c>
      <c r="AY753" s="152" t="s">
        <v>147</v>
      </c>
    </row>
    <row r="754" spans="2:51" s="15" customFormat="1" ht="11.25">
      <c r="B754" s="172"/>
      <c r="D754" s="151" t="s">
        <v>159</v>
      </c>
      <c r="E754" s="173" t="s">
        <v>32</v>
      </c>
      <c r="F754" s="174" t="s">
        <v>189</v>
      </c>
      <c r="H754" s="175">
        <v>1211.9690000000001</v>
      </c>
      <c r="I754" s="176"/>
      <c r="L754" s="172"/>
      <c r="M754" s="177"/>
      <c r="T754" s="178"/>
      <c r="AT754" s="173" t="s">
        <v>159</v>
      </c>
      <c r="AU754" s="173" t="s">
        <v>87</v>
      </c>
      <c r="AV754" s="15" t="s">
        <v>190</v>
      </c>
      <c r="AW754" s="15" t="s">
        <v>39</v>
      </c>
      <c r="AX754" s="15" t="s">
        <v>78</v>
      </c>
      <c r="AY754" s="173" t="s">
        <v>147</v>
      </c>
    </row>
    <row r="755" spans="2:51" s="14" customFormat="1" ht="11.25">
      <c r="B755" s="166"/>
      <c r="D755" s="151" t="s">
        <v>159</v>
      </c>
      <c r="E755" s="167" t="s">
        <v>32</v>
      </c>
      <c r="F755" s="168" t="s">
        <v>191</v>
      </c>
      <c r="H755" s="167" t="s">
        <v>32</v>
      </c>
      <c r="I755" s="169"/>
      <c r="L755" s="166"/>
      <c r="M755" s="170"/>
      <c r="T755" s="171"/>
      <c r="AT755" s="167" t="s">
        <v>159</v>
      </c>
      <c r="AU755" s="167" t="s">
        <v>87</v>
      </c>
      <c r="AV755" s="14" t="s">
        <v>85</v>
      </c>
      <c r="AW755" s="14" t="s">
        <v>39</v>
      </c>
      <c r="AX755" s="14" t="s">
        <v>78</v>
      </c>
      <c r="AY755" s="167" t="s">
        <v>147</v>
      </c>
    </row>
    <row r="756" spans="2:51" s="12" customFormat="1" ht="11.25">
      <c r="B756" s="150"/>
      <c r="D756" s="151" t="s">
        <v>159</v>
      </c>
      <c r="E756" s="152" t="s">
        <v>32</v>
      </c>
      <c r="F756" s="153" t="s">
        <v>446</v>
      </c>
      <c r="H756" s="154">
        <v>195.77</v>
      </c>
      <c r="I756" s="155"/>
      <c r="L756" s="150"/>
      <c r="M756" s="156"/>
      <c r="T756" s="157"/>
      <c r="AT756" s="152" t="s">
        <v>159</v>
      </c>
      <c r="AU756" s="152" t="s">
        <v>87</v>
      </c>
      <c r="AV756" s="12" t="s">
        <v>87</v>
      </c>
      <c r="AW756" s="12" t="s">
        <v>39</v>
      </c>
      <c r="AX756" s="12" t="s">
        <v>78</v>
      </c>
      <c r="AY756" s="152" t="s">
        <v>147</v>
      </c>
    </row>
    <row r="757" spans="2:51" s="12" customFormat="1" ht="11.25">
      <c r="B757" s="150"/>
      <c r="D757" s="151" t="s">
        <v>159</v>
      </c>
      <c r="E757" s="152" t="s">
        <v>32</v>
      </c>
      <c r="F757" s="153" t="s">
        <v>447</v>
      </c>
      <c r="H757" s="154">
        <v>203.43</v>
      </c>
      <c r="I757" s="155"/>
      <c r="L757" s="150"/>
      <c r="M757" s="156"/>
      <c r="T757" s="157"/>
      <c r="AT757" s="152" t="s">
        <v>159</v>
      </c>
      <c r="AU757" s="152" t="s">
        <v>87</v>
      </c>
      <c r="AV757" s="12" t="s">
        <v>87</v>
      </c>
      <c r="AW757" s="12" t="s">
        <v>39</v>
      </c>
      <c r="AX757" s="12" t="s">
        <v>78</v>
      </c>
      <c r="AY757" s="152" t="s">
        <v>147</v>
      </c>
    </row>
    <row r="758" spans="2:51" s="12" customFormat="1" ht="11.25">
      <c r="B758" s="150"/>
      <c r="D758" s="151" t="s">
        <v>159</v>
      </c>
      <c r="E758" s="152" t="s">
        <v>32</v>
      </c>
      <c r="F758" s="153" t="s">
        <v>448</v>
      </c>
      <c r="H758" s="154">
        <v>255.85599999999999</v>
      </c>
      <c r="I758" s="155"/>
      <c r="L758" s="150"/>
      <c r="M758" s="156"/>
      <c r="T758" s="157"/>
      <c r="AT758" s="152" t="s">
        <v>159</v>
      </c>
      <c r="AU758" s="152" t="s">
        <v>87</v>
      </c>
      <c r="AV758" s="12" t="s">
        <v>87</v>
      </c>
      <c r="AW758" s="12" t="s">
        <v>39</v>
      </c>
      <c r="AX758" s="12" t="s">
        <v>78</v>
      </c>
      <c r="AY758" s="152" t="s">
        <v>147</v>
      </c>
    </row>
    <row r="759" spans="2:51" s="12" customFormat="1" ht="11.25">
      <c r="B759" s="150"/>
      <c r="D759" s="151" t="s">
        <v>159</v>
      </c>
      <c r="E759" s="152" t="s">
        <v>32</v>
      </c>
      <c r="F759" s="153" t="s">
        <v>449</v>
      </c>
      <c r="H759" s="154">
        <v>15.288</v>
      </c>
      <c r="I759" s="155"/>
      <c r="L759" s="150"/>
      <c r="M759" s="156"/>
      <c r="T759" s="157"/>
      <c r="AT759" s="152" t="s">
        <v>159</v>
      </c>
      <c r="AU759" s="152" t="s">
        <v>87</v>
      </c>
      <c r="AV759" s="12" t="s">
        <v>87</v>
      </c>
      <c r="AW759" s="12" t="s">
        <v>39</v>
      </c>
      <c r="AX759" s="12" t="s">
        <v>78</v>
      </c>
      <c r="AY759" s="152" t="s">
        <v>147</v>
      </c>
    </row>
    <row r="760" spans="2:51" s="12" customFormat="1" ht="11.25">
      <c r="B760" s="150"/>
      <c r="D760" s="151" t="s">
        <v>159</v>
      </c>
      <c r="E760" s="152" t="s">
        <v>32</v>
      </c>
      <c r="F760" s="153" t="s">
        <v>450</v>
      </c>
      <c r="H760" s="154">
        <v>211.64</v>
      </c>
      <c r="I760" s="155"/>
      <c r="L760" s="150"/>
      <c r="M760" s="156"/>
      <c r="T760" s="157"/>
      <c r="AT760" s="152" t="s">
        <v>159</v>
      </c>
      <c r="AU760" s="152" t="s">
        <v>87</v>
      </c>
      <c r="AV760" s="12" t="s">
        <v>87</v>
      </c>
      <c r="AW760" s="12" t="s">
        <v>39</v>
      </c>
      <c r="AX760" s="12" t="s">
        <v>78</v>
      </c>
      <c r="AY760" s="152" t="s">
        <v>147</v>
      </c>
    </row>
    <row r="761" spans="2:51" s="12" customFormat="1" ht="11.25">
      <c r="B761" s="150"/>
      <c r="D761" s="151" t="s">
        <v>159</v>
      </c>
      <c r="E761" s="152" t="s">
        <v>32</v>
      </c>
      <c r="F761" s="153" t="s">
        <v>451</v>
      </c>
      <c r="H761" s="154">
        <v>121.8</v>
      </c>
      <c r="I761" s="155"/>
      <c r="L761" s="150"/>
      <c r="M761" s="156"/>
      <c r="T761" s="157"/>
      <c r="AT761" s="152" t="s">
        <v>159</v>
      </c>
      <c r="AU761" s="152" t="s">
        <v>87</v>
      </c>
      <c r="AV761" s="12" t="s">
        <v>87</v>
      </c>
      <c r="AW761" s="12" t="s">
        <v>39</v>
      </c>
      <c r="AX761" s="12" t="s">
        <v>78</v>
      </c>
      <c r="AY761" s="152" t="s">
        <v>147</v>
      </c>
    </row>
    <row r="762" spans="2:51" s="12" customFormat="1" ht="11.25">
      <c r="B762" s="150"/>
      <c r="D762" s="151" t="s">
        <v>159</v>
      </c>
      <c r="E762" s="152" t="s">
        <v>32</v>
      </c>
      <c r="F762" s="153" t="s">
        <v>452</v>
      </c>
      <c r="H762" s="154">
        <v>131.01499999999999</v>
      </c>
      <c r="I762" s="155"/>
      <c r="L762" s="150"/>
      <c r="M762" s="156"/>
      <c r="T762" s="157"/>
      <c r="AT762" s="152" t="s">
        <v>159</v>
      </c>
      <c r="AU762" s="152" t="s">
        <v>87</v>
      </c>
      <c r="AV762" s="12" t="s">
        <v>87</v>
      </c>
      <c r="AW762" s="12" t="s">
        <v>39</v>
      </c>
      <c r="AX762" s="12" t="s">
        <v>78</v>
      </c>
      <c r="AY762" s="152" t="s">
        <v>147</v>
      </c>
    </row>
    <row r="763" spans="2:51" s="12" customFormat="1" ht="11.25">
      <c r="B763" s="150"/>
      <c r="D763" s="151" t="s">
        <v>159</v>
      </c>
      <c r="E763" s="152" t="s">
        <v>32</v>
      </c>
      <c r="F763" s="153" t="s">
        <v>453</v>
      </c>
      <c r="H763" s="154">
        <v>201.82</v>
      </c>
      <c r="I763" s="155"/>
      <c r="L763" s="150"/>
      <c r="M763" s="156"/>
      <c r="T763" s="157"/>
      <c r="AT763" s="152" t="s">
        <v>159</v>
      </c>
      <c r="AU763" s="152" t="s">
        <v>87</v>
      </c>
      <c r="AV763" s="12" t="s">
        <v>87</v>
      </c>
      <c r="AW763" s="12" t="s">
        <v>39</v>
      </c>
      <c r="AX763" s="12" t="s">
        <v>78</v>
      </c>
      <c r="AY763" s="152" t="s">
        <v>147</v>
      </c>
    </row>
    <row r="764" spans="2:51" s="12" customFormat="1" ht="11.25">
      <c r="B764" s="150"/>
      <c r="D764" s="151" t="s">
        <v>159</v>
      </c>
      <c r="E764" s="152" t="s">
        <v>32</v>
      </c>
      <c r="F764" s="153" t="s">
        <v>454</v>
      </c>
      <c r="H764" s="154">
        <v>96.484999999999999</v>
      </c>
      <c r="I764" s="155"/>
      <c r="L764" s="150"/>
      <c r="M764" s="156"/>
      <c r="T764" s="157"/>
      <c r="AT764" s="152" t="s">
        <v>159</v>
      </c>
      <c r="AU764" s="152" t="s">
        <v>87</v>
      </c>
      <c r="AV764" s="12" t="s">
        <v>87</v>
      </c>
      <c r="AW764" s="12" t="s">
        <v>39</v>
      </c>
      <c r="AX764" s="12" t="s">
        <v>78</v>
      </c>
      <c r="AY764" s="152" t="s">
        <v>147</v>
      </c>
    </row>
    <row r="765" spans="2:51" s="12" customFormat="1" ht="11.25">
      <c r="B765" s="150"/>
      <c r="D765" s="151" t="s">
        <v>159</v>
      </c>
      <c r="E765" s="152" t="s">
        <v>32</v>
      </c>
      <c r="F765" s="153" t="s">
        <v>455</v>
      </c>
      <c r="H765" s="154">
        <v>179.29499999999999</v>
      </c>
      <c r="I765" s="155"/>
      <c r="L765" s="150"/>
      <c r="M765" s="156"/>
      <c r="T765" s="157"/>
      <c r="AT765" s="152" t="s">
        <v>159</v>
      </c>
      <c r="AU765" s="152" t="s">
        <v>87</v>
      </c>
      <c r="AV765" s="12" t="s">
        <v>87</v>
      </c>
      <c r="AW765" s="12" t="s">
        <v>39</v>
      </c>
      <c r="AX765" s="12" t="s">
        <v>78</v>
      </c>
      <c r="AY765" s="152" t="s">
        <v>147</v>
      </c>
    </row>
    <row r="766" spans="2:51" s="12" customFormat="1" ht="11.25">
      <c r="B766" s="150"/>
      <c r="D766" s="151" t="s">
        <v>159</v>
      </c>
      <c r="E766" s="152" t="s">
        <v>32</v>
      </c>
      <c r="F766" s="153" t="s">
        <v>456</v>
      </c>
      <c r="H766" s="154">
        <v>95.17</v>
      </c>
      <c r="I766" s="155"/>
      <c r="L766" s="150"/>
      <c r="M766" s="156"/>
      <c r="T766" s="157"/>
      <c r="AT766" s="152" t="s">
        <v>159</v>
      </c>
      <c r="AU766" s="152" t="s">
        <v>87</v>
      </c>
      <c r="AV766" s="12" t="s">
        <v>87</v>
      </c>
      <c r="AW766" s="12" t="s">
        <v>39</v>
      </c>
      <c r="AX766" s="12" t="s">
        <v>78</v>
      </c>
      <c r="AY766" s="152" t="s">
        <v>147</v>
      </c>
    </row>
    <row r="767" spans="2:51" s="12" customFormat="1" ht="11.25">
      <c r="B767" s="150"/>
      <c r="D767" s="151" t="s">
        <v>159</v>
      </c>
      <c r="E767" s="152" t="s">
        <v>32</v>
      </c>
      <c r="F767" s="153" t="s">
        <v>457</v>
      </c>
      <c r="H767" s="154">
        <v>346.09300000000002</v>
      </c>
      <c r="I767" s="155"/>
      <c r="L767" s="150"/>
      <c r="M767" s="156"/>
      <c r="T767" s="157"/>
      <c r="AT767" s="152" t="s">
        <v>159</v>
      </c>
      <c r="AU767" s="152" t="s">
        <v>87</v>
      </c>
      <c r="AV767" s="12" t="s">
        <v>87</v>
      </c>
      <c r="AW767" s="12" t="s">
        <v>39</v>
      </c>
      <c r="AX767" s="12" t="s">
        <v>78</v>
      </c>
      <c r="AY767" s="152" t="s">
        <v>147</v>
      </c>
    </row>
    <row r="768" spans="2:51" s="12" customFormat="1" ht="11.25">
      <c r="B768" s="150"/>
      <c r="D768" s="151" t="s">
        <v>159</v>
      </c>
      <c r="E768" s="152" t="s">
        <v>32</v>
      </c>
      <c r="F768" s="153" t="s">
        <v>458</v>
      </c>
      <c r="H768" s="154">
        <v>210.23500000000001</v>
      </c>
      <c r="I768" s="155"/>
      <c r="L768" s="150"/>
      <c r="M768" s="156"/>
      <c r="T768" s="157"/>
      <c r="AT768" s="152" t="s">
        <v>159</v>
      </c>
      <c r="AU768" s="152" t="s">
        <v>87</v>
      </c>
      <c r="AV768" s="12" t="s">
        <v>87</v>
      </c>
      <c r="AW768" s="12" t="s">
        <v>39</v>
      </c>
      <c r="AX768" s="12" t="s">
        <v>78</v>
      </c>
      <c r="AY768" s="152" t="s">
        <v>147</v>
      </c>
    </row>
    <row r="769" spans="2:65" s="12" customFormat="1" ht="11.25">
      <c r="B769" s="150"/>
      <c r="D769" s="151" t="s">
        <v>159</v>
      </c>
      <c r="E769" s="152" t="s">
        <v>32</v>
      </c>
      <c r="F769" s="153" t="s">
        <v>459</v>
      </c>
      <c r="H769" s="154">
        <v>112.99</v>
      </c>
      <c r="I769" s="155"/>
      <c r="L769" s="150"/>
      <c r="M769" s="156"/>
      <c r="T769" s="157"/>
      <c r="AT769" s="152" t="s">
        <v>159</v>
      </c>
      <c r="AU769" s="152" t="s">
        <v>87</v>
      </c>
      <c r="AV769" s="12" t="s">
        <v>87</v>
      </c>
      <c r="AW769" s="12" t="s">
        <v>39</v>
      </c>
      <c r="AX769" s="12" t="s">
        <v>78</v>
      </c>
      <c r="AY769" s="152" t="s">
        <v>147</v>
      </c>
    </row>
    <row r="770" spans="2:65" s="12" customFormat="1" ht="11.25">
      <c r="B770" s="150"/>
      <c r="D770" s="151" t="s">
        <v>159</v>
      </c>
      <c r="E770" s="152" t="s">
        <v>32</v>
      </c>
      <c r="F770" s="153" t="s">
        <v>460</v>
      </c>
      <c r="H770" s="154">
        <v>102.87</v>
      </c>
      <c r="I770" s="155"/>
      <c r="L770" s="150"/>
      <c r="M770" s="156"/>
      <c r="T770" s="157"/>
      <c r="AT770" s="152" t="s">
        <v>159</v>
      </c>
      <c r="AU770" s="152" t="s">
        <v>87</v>
      </c>
      <c r="AV770" s="12" t="s">
        <v>87</v>
      </c>
      <c r="AW770" s="12" t="s">
        <v>39</v>
      </c>
      <c r="AX770" s="12" t="s">
        <v>78</v>
      </c>
      <c r="AY770" s="152" t="s">
        <v>147</v>
      </c>
    </row>
    <row r="771" spans="2:65" s="12" customFormat="1" ht="11.25">
      <c r="B771" s="150"/>
      <c r="D771" s="151" t="s">
        <v>159</v>
      </c>
      <c r="E771" s="152" t="s">
        <v>32</v>
      </c>
      <c r="F771" s="153" t="s">
        <v>585</v>
      </c>
      <c r="H771" s="154">
        <v>-544.35</v>
      </c>
      <c r="I771" s="155"/>
      <c r="L771" s="150"/>
      <c r="M771" s="156"/>
      <c r="T771" s="157"/>
      <c r="AT771" s="152" t="s">
        <v>159</v>
      </c>
      <c r="AU771" s="152" t="s">
        <v>87</v>
      </c>
      <c r="AV771" s="12" t="s">
        <v>87</v>
      </c>
      <c r="AW771" s="12" t="s">
        <v>39</v>
      </c>
      <c r="AX771" s="12" t="s">
        <v>78</v>
      </c>
      <c r="AY771" s="152" t="s">
        <v>147</v>
      </c>
    </row>
    <row r="772" spans="2:65" s="15" customFormat="1" ht="11.25">
      <c r="B772" s="172"/>
      <c r="D772" s="151" t="s">
        <v>159</v>
      </c>
      <c r="E772" s="173" t="s">
        <v>32</v>
      </c>
      <c r="F772" s="174" t="s">
        <v>189</v>
      </c>
      <c r="H772" s="175">
        <v>1935.4069999999997</v>
      </c>
      <c r="I772" s="176"/>
      <c r="L772" s="172"/>
      <c r="M772" s="177"/>
      <c r="T772" s="178"/>
      <c r="AT772" s="173" t="s">
        <v>159</v>
      </c>
      <c r="AU772" s="173" t="s">
        <v>87</v>
      </c>
      <c r="AV772" s="15" t="s">
        <v>190</v>
      </c>
      <c r="AW772" s="15" t="s">
        <v>39</v>
      </c>
      <c r="AX772" s="15" t="s">
        <v>78</v>
      </c>
      <c r="AY772" s="173" t="s">
        <v>147</v>
      </c>
    </row>
    <row r="773" spans="2:65" s="13" customFormat="1" ht="11.25">
      <c r="B773" s="158"/>
      <c r="D773" s="151" t="s">
        <v>159</v>
      </c>
      <c r="E773" s="159" t="s">
        <v>32</v>
      </c>
      <c r="F773" s="160" t="s">
        <v>162</v>
      </c>
      <c r="H773" s="161">
        <v>3147.3760000000002</v>
      </c>
      <c r="I773" s="162"/>
      <c r="L773" s="158"/>
      <c r="M773" s="163"/>
      <c r="T773" s="164"/>
      <c r="AT773" s="159" t="s">
        <v>159</v>
      </c>
      <c r="AU773" s="159" t="s">
        <v>87</v>
      </c>
      <c r="AV773" s="13" t="s">
        <v>155</v>
      </c>
      <c r="AW773" s="13" t="s">
        <v>39</v>
      </c>
      <c r="AX773" s="13" t="s">
        <v>85</v>
      </c>
      <c r="AY773" s="159" t="s">
        <v>147</v>
      </c>
    </row>
    <row r="774" spans="2:65" s="1" customFormat="1" ht="37.9" customHeight="1">
      <c r="B774" s="34"/>
      <c r="C774" s="133" t="s">
        <v>586</v>
      </c>
      <c r="D774" s="133" t="s">
        <v>150</v>
      </c>
      <c r="E774" s="134" t="s">
        <v>587</v>
      </c>
      <c r="F774" s="135" t="s">
        <v>588</v>
      </c>
      <c r="G774" s="136" t="s">
        <v>165</v>
      </c>
      <c r="H774" s="137">
        <v>213.56200000000001</v>
      </c>
      <c r="I774" s="138"/>
      <c r="J774" s="139">
        <f>ROUND(I774*H774,2)</f>
        <v>0</v>
      </c>
      <c r="K774" s="135" t="s">
        <v>154</v>
      </c>
      <c r="L774" s="34"/>
      <c r="M774" s="140" t="s">
        <v>32</v>
      </c>
      <c r="N774" s="141" t="s">
        <v>49</v>
      </c>
      <c r="P774" s="142">
        <f>O774*H774</f>
        <v>0</v>
      </c>
      <c r="Q774" s="142">
        <v>2.9E-4</v>
      </c>
      <c r="R774" s="142">
        <f>Q774*H774</f>
        <v>6.1932980000000006E-2</v>
      </c>
      <c r="S774" s="142">
        <v>0</v>
      </c>
      <c r="T774" s="143">
        <f>S774*H774</f>
        <v>0</v>
      </c>
      <c r="AR774" s="144" t="s">
        <v>284</v>
      </c>
      <c r="AT774" s="144" t="s">
        <v>150</v>
      </c>
      <c r="AU774" s="144" t="s">
        <v>87</v>
      </c>
      <c r="AY774" s="18" t="s">
        <v>147</v>
      </c>
      <c r="BE774" s="145">
        <f>IF(N774="základní",J774,0)</f>
        <v>0</v>
      </c>
      <c r="BF774" s="145">
        <f>IF(N774="snížená",J774,0)</f>
        <v>0</v>
      </c>
      <c r="BG774" s="145">
        <f>IF(N774="zákl. přenesená",J774,0)</f>
        <v>0</v>
      </c>
      <c r="BH774" s="145">
        <f>IF(N774="sníž. přenesená",J774,0)</f>
        <v>0</v>
      </c>
      <c r="BI774" s="145">
        <f>IF(N774="nulová",J774,0)</f>
        <v>0</v>
      </c>
      <c r="BJ774" s="18" t="s">
        <v>85</v>
      </c>
      <c r="BK774" s="145">
        <f>ROUND(I774*H774,2)</f>
        <v>0</v>
      </c>
      <c r="BL774" s="18" t="s">
        <v>284</v>
      </c>
      <c r="BM774" s="144" t="s">
        <v>589</v>
      </c>
    </row>
    <row r="775" spans="2:65" s="1" customFormat="1" ht="11.25">
      <c r="B775" s="34"/>
      <c r="D775" s="146" t="s">
        <v>157</v>
      </c>
      <c r="F775" s="147" t="s">
        <v>590</v>
      </c>
      <c r="I775" s="148"/>
      <c r="L775" s="34"/>
      <c r="M775" s="149"/>
      <c r="T775" s="55"/>
      <c r="AT775" s="18" t="s">
        <v>157</v>
      </c>
      <c r="AU775" s="18" t="s">
        <v>87</v>
      </c>
    </row>
    <row r="776" spans="2:65" s="14" customFormat="1" ht="11.25">
      <c r="B776" s="166"/>
      <c r="D776" s="151" t="s">
        <v>159</v>
      </c>
      <c r="E776" s="167" t="s">
        <v>32</v>
      </c>
      <c r="F776" s="168" t="s">
        <v>170</v>
      </c>
      <c r="H776" s="167" t="s">
        <v>32</v>
      </c>
      <c r="I776" s="169"/>
      <c r="L776" s="166"/>
      <c r="M776" s="170"/>
      <c r="T776" s="171"/>
      <c r="AT776" s="167" t="s">
        <v>159</v>
      </c>
      <c r="AU776" s="167" t="s">
        <v>87</v>
      </c>
      <c r="AV776" s="14" t="s">
        <v>85</v>
      </c>
      <c r="AW776" s="14" t="s">
        <v>39</v>
      </c>
      <c r="AX776" s="14" t="s">
        <v>78</v>
      </c>
      <c r="AY776" s="167" t="s">
        <v>147</v>
      </c>
    </row>
    <row r="777" spans="2:65" s="12" customFormat="1" ht="11.25">
      <c r="B777" s="150"/>
      <c r="D777" s="151" t="s">
        <v>159</v>
      </c>
      <c r="E777" s="152" t="s">
        <v>32</v>
      </c>
      <c r="F777" s="153" t="s">
        <v>466</v>
      </c>
      <c r="H777" s="154">
        <v>209.40700000000001</v>
      </c>
      <c r="I777" s="155"/>
      <c r="L777" s="150"/>
      <c r="M777" s="156"/>
      <c r="T777" s="157"/>
      <c r="AT777" s="152" t="s">
        <v>159</v>
      </c>
      <c r="AU777" s="152" t="s">
        <v>87</v>
      </c>
      <c r="AV777" s="12" t="s">
        <v>87</v>
      </c>
      <c r="AW777" s="12" t="s">
        <v>39</v>
      </c>
      <c r="AX777" s="12" t="s">
        <v>78</v>
      </c>
      <c r="AY777" s="152" t="s">
        <v>147</v>
      </c>
    </row>
    <row r="778" spans="2:65" s="12" customFormat="1" ht="11.25">
      <c r="B778" s="150"/>
      <c r="D778" s="151" t="s">
        <v>159</v>
      </c>
      <c r="E778" s="152" t="s">
        <v>32</v>
      </c>
      <c r="F778" s="153" t="s">
        <v>467</v>
      </c>
      <c r="H778" s="154">
        <v>44.25</v>
      </c>
      <c r="I778" s="155"/>
      <c r="L778" s="150"/>
      <c r="M778" s="156"/>
      <c r="T778" s="157"/>
      <c r="AT778" s="152" t="s">
        <v>159</v>
      </c>
      <c r="AU778" s="152" t="s">
        <v>87</v>
      </c>
      <c r="AV778" s="12" t="s">
        <v>87</v>
      </c>
      <c r="AW778" s="12" t="s">
        <v>39</v>
      </c>
      <c r="AX778" s="12" t="s">
        <v>78</v>
      </c>
      <c r="AY778" s="152" t="s">
        <v>147</v>
      </c>
    </row>
    <row r="779" spans="2:65" s="12" customFormat="1" ht="11.25">
      <c r="B779" s="150"/>
      <c r="D779" s="151" t="s">
        <v>159</v>
      </c>
      <c r="E779" s="152" t="s">
        <v>32</v>
      </c>
      <c r="F779" s="153" t="s">
        <v>591</v>
      </c>
      <c r="H779" s="154">
        <v>-40.094999999999999</v>
      </c>
      <c r="I779" s="155"/>
      <c r="L779" s="150"/>
      <c r="M779" s="156"/>
      <c r="T779" s="157"/>
      <c r="AT779" s="152" t="s">
        <v>159</v>
      </c>
      <c r="AU779" s="152" t="s">
        <v>87</v>
      </c>
      <c r="AV779" s="12" t="s">
        <v>87</v>
      </c>
      <c r="AW779" s="12" t="s">
        <v>39</v>
      </c>
      <c r="AX779" s="12" t="s">
        <v>78</v>
      </c>
      <c r="AY779" s="152" t="s">
        <v>147</v>
      </c>
    </row>
    <row r="780" spans="2:65" s="13" customFormat="1" ht="11.25">
      <c r="B780" s="158"/>
      <c r="D780" s="151" t="s">
        <v>159</v>
      </c>
      <c r="E780" s="159" t="s">
        <v>32</v>
      </c>
      <c r="F780" s="160" t="s">
        <v>162</v>
      </c>
      <c r="H780" s="161">
        <v>213.56200000000001</v>
      </c>
      <c r="I780" s="162"/>
      <c r="L780" s="158"/>
      <c r="M780" s="163"/>
      <c r="T780" s="164"/>
      <c r="AT780" s="159" t="s">
        <v>159</v>
      </c>
      <c r="AU780" s="159" t="s">
        <v>87</v>
      </c>
      <c r="AV780" s="13" t="s">
        <v>155</v>
      </c>
      <c r="AW780" s="13" t="s">
        <v>39</v>
      </c>
      <c r="AX780" s="13" t="s">
        <v>85</v>
      </c>
      <c r="AY780" s="159" t="s">
        <v>147</v>
      </c>
    </row>
    <row r="781" spans="2:65" s="1" customFormat="1" ht="37.9" customHeight="1">
      <c r="B781" s="34"/>
      <c r="C781" s="133" t="s">
        <v>592</v>
      </c>
      <c r="D781" s="133" t="s">
        <v>150</v>
      </c>
      <c r="E781" s="134" t="s">
        <v>593</v>
      </c>
      <c r="F781" s="135" t="s">
        <v>594</v>
      </c>
      <c r="G781" s="136" t="s">
        <v>165</v>
      </c>
      <c r="H781" s="137">
        <v>166.40600000000001</v>
      </c>
      <c r="I781" s="138"/>
      <c r="J781" s="139">
        <f>ROUND(I781*H781,2)</f>
        <v>0</v>
      </c>
      <c r="K781" s="135" t="s">
        <v>154</v>
      </c>
      <c r="L781" s="34"/>
      <c r="M781" s="140" t="s">
        <v>32</v>
      </c>
      <c r="N781" s="141" t="s">
        <v>49</v>
      </c>
      <c r="P781" s="142">
        <f>O781*H781</f>
        <v>0</v>
      </c>
      <c r="Q781" s="142">
        <v>2.9E-4</v>
      </c>
      <c r="R781" s="142">
        <f>Q781*H781</f>
        <v>4.825774E-2</v>
      </c>
      <c r="S781" s="142">
        <v>0</v>
      </c>
      <c r="T781" s="143">
        <f>S781*H781</f>
        <v>0</v>
      </c>
      <c r="AR781" s="144" t="s">
        <v>284</v>
      </c>
      <c r="AT781" s="144" t="s">
        <v>150</v>
      </c>
      <c r="AU781" s="144" t="s">
        <v>87</v>
      </c>
      <c r="AY781" s="18" t="s">
        <v>147</v>
      </c>
      <c r="BE781" s="145">
        <f>IF(N781="základní",J781,0)</f>
        <v>0</v>
      </c>
      <c r="BF781" s="145">
        <f>IF(N781="snížená",J781,0)</f>
        <v>0</v>
      </c>
      <c r="BG781" s="145">
        <f>IF(N781="zákl. přenesená",J781,0)</f>
        <v>0</v>
      </c>
      <c r="BH781" s="145">
        <f>IF(N781="sníž. přenesená",J781,0)</f>
        <v>0</v>
      </c>
      <c r="BI781" s="145">
        <f>IF(N781="nulová",J781,0)</f>
        <v>0</v>
      </c>
      <c r="BJ781" s="18" t="s">
        <v>85</v>
      </c>
      <c r="BK781" s="145">
        <f>ROUND(I781*H781,2)</f>
        <v>0</v>
      </c>
      <c r="BL781" s="18" t="s">
        <v>284</v>
      </c>
      <c r="BM781" s="144" t="s">
        <v>595</v>
      </c>
    </row>
    <row r="782" spans="2:65" s="1" customFormat="1" ht="11.25">
      <c r="B782" s="34"/>
      <c r="D782" s="146" t="s">
        <v>157</v>
      </c>
      <c r="F782" s="147" t="s">
        <v>596</v>
      </c>
      <c r="I782" s="148"/>
      <c r="L782" s="34"/>
      <c r="M782" s="149"/>
      <c r="T782" s="55"/>
      <c r="AT782" s="18" t="s">
        <v>157</v>
      </c>
      <c r="AU782" s="18" t="s">
        <v>87</v>
      </c>
    </row>
    <row r="783" spans="2:65" s="14" customFormat="1" ht="11.25">
      <c r="B783" s="166"/>
      <c r="D783" s="151" t="s">
        <v>159</v>
      </c>
      <c r="E783" s="167" t="s">
        <v>32</v>
      </c>
      <c r="F783" s="168" t="s">
        <v>170</v>
      </c>
      <c r="H783" s="167" t="s">
        <v>32</v>
      </c>
      <c r="I783" s="169"/>
      <c r="L783" s="166"/>
      <c r="M783" s="170"/>
      <c r="T783" s="171"/>
      <c r="AT783" s="167" t="s">
        <v>159</v>
      </c>
      <c r="AU783" s="167" t="s">
        <v>87</v>
      </c>
      <c r="AV783" s="14" t="s">
        <v>85</v>
      </c>
      <c r="AW783" s="14" t="s">
        <v>39</v>
      </c>
      <c r="AX783" s="14" t="s">
        <v>78</v>
      </c>
      <c r="AY783" s="167" t="s">
        <v>147</v>
      </c>
    </row>
    <row r="784" spans="2:65" s="12" customFormat="1" ht="22.5">
      <c r="B784" s="150"/>
      <c r="D784" s="151" t="s">
        <v>159</v>
      </c>
      <c r="E784" s="152" t="s">
        <v>32</v>
      </c>
      <c r="F784" s="153" t="s">
        <v>473</v>
      </c>
      <c r="H784" s="154">
        <v>83.997</v>
      </c>
      <c r="I784" s="155"/>
      <c r="L784" s="150"/>
      <c r="M784" s="156"/>
      <c r="T784" s="157"/>
      <c r="AT784" s="152" t="s">
        <v>159</v>
      </c>
      <c r="AU784" s="152" t="s">
        <v>87</v>
      </c>
      <c r="AV784" s="12" t="s">
        <v>87</v>
      </c>
      <c r="AW784" s="12" t="s">
        <v>39</v>
      </c>
      <c r="AX784" s="12" t="s">
        <v>78</v>
      </c>
      <c r="AY784" s="152" t="s">
        <v>147</v>
      </c>
    </row>
    <row r="785" spans="2:65" s="12" customFormat="1" ht="11.25">
      <c r="B785" s="150"/>
      <c r="D785" s="151" t="s">
        <v>159</v>
      </c>
      <c r="E785" s="152" t="s">
        <v>32</v>
      </c>
      <c r="F785" s="153" t="s">
        <v>474</v>
      </c>
      <c r="H785" s="154">
        <v>8.7110000000000003</v>
      </c>
      <c r="I785" s="155"/>
      <c r="L785" s="150"/>
      <c r="M785" s="156"/>
      <c r="T785" s="157"/>
      <c r="AT785" s="152" t="s">
        <v>159</v>
      </c>
      <c r="AU785" s="152" t="s">
        <v>87</v>
      </c>
      <c r="AV785" s="12" t="s">
        <v>87</v>
      </c>
      <c r="AW785" s="12" t="s">
        <v>39</v>
      </c>
      <c r="AX785" s="12" t="s">
        <v>78</v>
      </c>
      <c r="AY785" s="152" t="s">
        <v>147</v>
      </c>
    </row>
    <row r="786" spans="2:65" s="12" customFormat="1" ht="22.5">
      <c r="B786" s="150"/>
      <c r="D786" s="151" t="s">
        <v>159</v>
      </c>
      <c r="E786" s="152" t="s">
        <v>32</v>
      </c>
      <c r="F786" s="153" t="s">
        <v>475</v>
      </c>
      <c r="H786" s="154">
        <v>46.4</v>
      </c>
      <c r="I786" s="155"/>
      <c r="L786" s="150"/>
      <c r="M786" s="156"/>
      <c r="T786" s="157"/>
      <c r="AT786" s="152" t="s">
        <v>159</v>
      </c>
      <c r="AU786" s="152" t="s">
        <v>87</v>
      </c>
      <c r="AV786" s="12" t="s">
        <v>87</v>
      </c>
      <c r="AW786" s="12" t="s">
        <v>39</v>
      </c>
      <c r="AX786" s="12" t="s">
        <v>78</v>
      </c>
      <c r="AY786" s="152" t="s">
        <v>147</v>
      </c>
    </row>
    <row r="787" spans="2:65" s="12" customFormat="1" ht="11.25">
      <c r="B787" s="150"/>
      <c r="D787" s="151" t="s">
        <v>159</v>
      </c>
      <c r="E787" s="152" t="s">
        <v>32</v>
      </c>
      <c r="F787" s="153" t="s">
        <v>597</v>
      </c>
      <c r="H787" s="154">
        <v>-74.335999999999999</v>
      </c>
      <c r="I787" s="155"/>
      <c r="L787" s="150"/>
      <c r="M787" s="156"/>
      <c r="T787" s="157"/>
      <c r="AT787" s="152" t="s">
        <v>159</v>
      </c>
      <c r="AU787" s="152" t="s">
        <v>87</v>
      </c>
      <c r="AV787" s="12" t="s">
        <v>87</v>
      </c>
      <c r="AW787" s="12" t="s">
        <v>39</v>
      </c>
      <c r="AX787" s="12" t="s">
        <v>78</v>
      </c>
      <c r="AY787" s="152" t="s">
        <v>147</v>
      </c>
    </row>
    <row r="788" spans="2:65" s="15" customFormat="1" ht="11.25">
      <c r="B788" s="172"/>
      <c r="D788" s="151" t="s">
        <v>159</v>
      </c>
      <c r="E788" s="173" t="s">
        <v>32</v>
      </c>
      <c r="F788" s="174" t="s">
        <v>189</v>
      </c>
      <c r="H788" s="175">
        <v>64.772000000000006</v>
      </c>
      <c r="I788" s="176"/>
      <c r="L788" s="172"/>
      <c r="M788" s="177"/>
      <c r="T788" s="178"/>
      <c r="AT788" s="173" t="s">
        <v>159</v>
      </c>
      <c r="AU788" s="173" t="s">
        <v>87</v>
      </c>
      <c r="AV788" s="15" t="s">
        <v>190</v>
      </c>
      <c r="AW788" s="15" t="s">
        <v>39</v>
      </c>
      <c r="AX788" s="15" t="s">
        <v>78</v>
      </c>
      <c r="AY788" s="173" t="s">
        <v>147</v>
      </c>
    </row>
    <row r="789" spans="2:65" s="14" customFormat="1" ht="11.25">
      <c r="B789" s="166"/>
      <c r="D789" s="151" t="s">
        <v>159</v>
      </c>
      <c r="E789" s="167" t="s">
        <v>32</v>
      </c>
      <c r="F789" s="168" t="s">
        <v>191</v>
      </c>
      <c r="H789" s="167" t="s">
        <v>32</v>
      </c>
      <c r="I789" s="169"/>
      <c r="L789" s="166"/>
      <c r="M789" s="170"/>
      <c r="T789" s="171"/>
      <c r="AT789" s="167" t="s">
        <v>159</v>
      </c>
      <c r="AU789" s="167" t="s">
        <v>87</v>
      </c>
      <c r="AV789" s="14" t="s">
        <v>85</v>
      </c>
      <c r="AW789" s="14" t="s">
        <v>39</v>
      </c>
      <c r="AX789" s="14" t="s">
        <v>78</v>
      </c>
      <c r="AY789" s="167" t="s">
        <v>147</v>
      </c>
    </row>
    <row r="790" spans="2:65" s="12" customFormat="1" ht="22.5">
      <c r="B790" s="150"/>
      <c r="D790" s="151" t="s">
        <v>159</v>
      </c>
      <c r="E790" s="152" t="s">
        <v>32</v>
      </c>
      <c r="F790" s="153" t="s">
        <v>476</v>
      </c>
      <c r="H790" s="154">
        <v>134.54400000000001</v>
      </c>
      <c r="I790" s="155"/>
      <c r="L790" s="150"/>
      <c r="M790" s="156"/>
      <c r="T790" s="157"/>
      <c r="AT790" s="152" t="s">
        <v>159</v>
      </c>
      <c r="AU790" s="152" t="s">
        <v>87</v>
      </c>
      <c r="AV790" s="12" t="s">
        <v>87</v>
      </c>
      <c r="AW790" s="12" t="s">
        <v>39</v>
      </c>
      <c r="AX790" s="12" t="s">
        <v>78</v>
      </c>
      <c r="AY790" s="152" t="s">
        <v>147</v>
      </c>
    </row>
    <row r="791" spans="2:65" s="12" customFormat="1" ht="11.25">
      <c r="B791" s="150"/>
      <c r="D791" s="151" t="s">
        <v>159</v>
      </c>
      <c r="E791" s="152" t="s">
        <v>32</v>
      </c>
      <c r="F791" s="153" t="s">
        <v>598</v>
      </c>
      <c r="H791" s="154">
        <v>-32.909999999999997</v>
      </c>
      <c r="I791" s="155"/>
      <c r="L791" s="150"/>
      <c r="M791" s="156"/>
      <c r="T791" s="157"/>
      <c r="AT791" s="152" t="s">
        <v>159</v>
      </c>
      <c r="AU791" s="152" t="s">
        <v>87</v>
      </c>
      <c r="AV791" s="12" t="s">
        <v>87</v>
      </c>
      <c r="AW791" s="12" t="s">
        <v>39</v>
      </c>
      <c r="AX791" s="12" t="s">
        <v>78</v>
      </c>
      <c r="AY791" s="152" t="s">
        <v>147</v>
      </c>
    </row>
    <row r="792" spans="2:65" s="15" customFormat="1" ht="11.25">
      <c r="B792" s="172"/>
      <c r="D792" s="151" t="s">
        <v>159</v>
      </c>
      <c r="E792" s="173" t="s">
        <v>32</v>
      </c>
      <c r="F792" s="174" t="s">
        <v>189</v>
      </c>
      <c r="H792" s="175">
        <v>101.63400000000001</v>
      </c>
      <c r="I792" s="176"/>
      <c r="L792" s="172"/>
      <c r="M792" s="177"/>
      <c r="T792" s="178"/>
      <c r="AT792" s="173" t="s">
        <v>159</v>
      </c>
      <c r="AU792" s="173" t="s">
        <v>87</v>
      </c>
      <c r="AV792" s="15" t="s">
        <v>190</v>
      </c>
      <c r="AW792" s="15" t="s">
        <v>39</v>
      </c>
      <c r="AX792" s="15" t="s">
        <v>78</v>
      </c>
      <c r="AY792" s="173" t="s">
        <v>147</v>
      </c>
    </row>
    <row r="793" spans="2:65" s="13" customFormat="1" ht="11.25">
      <c r="B793" s="158"/>
      <c r="D793" s="151" t="s">
        <v>159</v>
      </c>
      <c r="E793" s="159" t="s">
        <v>32</v>
      </c>
      <c r="F793" s="160" t="s">
        <v>162</v>
      </c>
      <c r="H793" s="161">
        <v>166.40600000000003</v>
      </c>
      <c r="I793" s="162"/>
      <c r="L793" s="158"/>
      <c r="M793" s="163"/>
      <c r="T793" s="164"/>
      <c r="AT793" s="159" t="s">
        <v>159</v>
      </c>
      <c r="AU793" s="159" t="s">
        <v>87</v>
      </c>
      <c r="AV793" s="13" t="s">
        <v>155</v>
      </c>
      <c r="AW793" s="13" t="s">
        <v>39</v>
      </c>
      <c r="AX793" s="13" t="s">
        <v>85</v>
      </c>
      <c r="AY793" s="159" t="s">
        <v>147</v>
      </c>
    </row>
    <row r="794" spans="2:65" s="1" customFormat="1" ht="44.25" customHeight="1">
      <c r="B794" s="34"/>
      <c r="C794" s="133" t="s">
        <v>599</v>
      </c>
      <c r="D794" s="133" t="s">
        <v>150</v>
      </c>
      <c r="E794" s="134" t="s">
        <v>600</v>
      </c>
      <c r="F794" s="135" t="s">
        <v>601</v>
      </c>
      <c r="G794" s="136" t="s">
        <v>165</v>
      </c>
      <c r="H794" s="137">
        <v>2308.3890000000001</v>
      </c>
      <c r="I794" s="138"/>
      <c r="J794" s="139">
        <f>ROUND(I794*H794,2)</f>
        <v>0</v>
      </c>
      <c r="K794" s="135" t="s">
        <v>154</v>
      </c>
      <c r="L794" s="34"/>
      <c r="M794" s="140" t="s">
        <v>32</v>
      </c>
      <c r="N794" s="141" t="s">
        <v>49</v>
      </c>
      <c r="P794" s="142">
        <f>O794*H794</f>
        <v>0</v>
      </c>
      <c r="Q794" s="142">
        <v>1.0000000000000001E-5</v>
      </c>
      <c r="R794" s="142">
        <f>Q794*H794</f>
        <v>2.3083890000000003E-2</v>
      </c>
      <c r="S794" s="142">
        <v>0</v>
      </c>
      <c r="T794" s="143">
        <f>S794*H794</f>
        <v>0</v>
      </c>
      <c r="AR794" s="144" t="s">
        <v>284</v>
      </c>
      <c r="AT794" s="144" t="s">
        <v>150</v>
      </c>
      <c r="AU794" s="144" t="s">
        <v>87</v>
      </c>
      <c r="AY794" s="18" t="s">
        <v>147</v>
      </c>
      <c r="BE794" s="145">
        <f>IF(N794="základní",J794,0)</f>
        <v>0</v>
      </c>
      <c r="BF794" s="145">
        <f>IF(N794="snížená",J794,0)</f>
        <v>0</v>
      </c>
      <c r="BG794" s="145">
        <f>IF(N794="zákl. přenesená",J794,0)</f>
        <v>0</v>
      </c>
      <c r="BH794" s="145">
        <f>IF(N794="sníž. přenesená",J794,0)</f>
        <v>0</v>
      </c>
      <c r="BI794" s="145">
        <f>IF(N794="nulová",J794,0)</f>
        <v>0</v>
      </c>
      <c r="BJ794" s="18" t="s">
        <v>85</v>
      </c>
      <c r="BK794" s="145">
        <f>ROUND(I794*H794,2)</f>
        <v>0</v>
      </c>
      <c r="BL794" s="18" t="s">
        <v>284</v>
      </c>
      <c r="BM794" s="144" t="s">
        <v>602</v>
      </c>
    </row>
    <row r="795" spans="2:65" s="1" customFormat="1" ht="11.25">
      <c r="B795" s="34"/>
      <c r="D795" s="146" t="s">
        <v>157</v>
      </c>
      <c r="F795" s="147" t="s">
        <v>603</v>
      </c>
      <c r="I795" s="148"/>
      <c r="L795" s="34"/>
      <c r="M795" s="149"/>
      <c r="T795" s="55"/>
      <c r="AT795" s="18" t="s">
        <v>157</v>
      </c>
      <c r="AU795" s="18" t="s">
        <v>87</v>
      </c>
    </row>
    <row r="796" spans="2:65" s="1" customFormat="1" ht="19.5">
      <c r="B796" s="34"/>
      <c r="D796" s="151" t="s">
        <v>168</v>
      </c>
      <c r="F796" s="165" t="s">
        <v>604</v>
      </c>
      <c r="I796" s="148"/>
      <c r="L796" s="34"/>
      <c r="M796" s="149"/>
      <c r="T796" s="55"/>
      <c r="AT796" s="18" t="s">
        <v>168</v>
      </c>
      <c r="AU796" s="18" t="s">
        <v>87</v>
      </c>
    </row>
    <row r="797" spans="2:65" s="12" customFormat="1" ht="22.5">
      <c r="B797" s="150"/>
      <c r="D797" s="151" t="s">
        <v>159</v>
      </c>
      <c r="E797" s="152" t="s">
        <v>32</v>
      </c>
      <c r="F797" s="153" t="s">
        <v>605</v>
      </c>
      <c r="H797" s="154">
        <v>1120.0170000000001</v>
      </c>
      <c r="I797" s="155"/>
      <c r="L797" s="150"/>
      <c r="M797" s="156"/>
      <c r="T797" s="157"/>
      <c r="AT797" s="152" t="s">
        <v>159</v>
      </c>
      <c r="AU797" s="152" t="s">
        <v>87</v>
      </c>
      <c r="AV797" s="12" t="s">
        <v>87</v>
      </c>
      <c r="AW797" s="12" t="s">
        <v>39</v>
      </c>
      <c r="AX797" s="12" t="s">
        <v>78</v>
      </c>
      <c r="AY797" s="152" t="s">
        <v>147</v>
      </c>
    </row>
    <row r="798" spans="2:65" s="12" customFormat="1" ht="11.25">
      <c r="B798" s="150"/>
      <c r="D798" s="151" t="s">
        <v>159</v>
      </c>
      <c r="E798" s="152" t="s">
        <v>32</v>
      </c>
      <c r="F798" s="153" t="s">
        <v>606</v>
      </c>
      <c r="H798" s="154">
        <v>1188.3720000000001</v>
      </c>
      <c r="I798" s="155"/>
      <c r="L798" s="150"/>
      <c r="M798" s="156"/>
      <c r="T798" s="157"/>
      <c r="AT798" s="152" t="s">
        <v>159</v>
      </c>
      <c r="AU798" s="152" t="s">
        <v>87</v>
      </c>
      <c r="AV798" s="12" t="s">
        <v>87</v>
      </c>
      <c r="AW798" s="12" t="s">
        <v>39</v>
      </c>
      <c r="AX798" s="12" t="s">
        <v>78</v>
      </c>
      <c r="AY798" s="152" t="s">
        <v>147</v>
      </c>
    </row>
    <row r="799" spans="2:65" s="13" customFormat="1" ht="11.25">
      <c r="B799" s="158"/>
      <c r="D799" s="151" t="s">
        <v>159</v>
      </c>
      <c r="E799" s="159" t="s">
        <v>32</v>
      </c>
      <c r="F799" s="160" t="s">
        <v>162</v>
      </c>
      <c r="H799" s="161">
        <v>2308.3890000000001</v>
      </c>
      <c r="I799" s="162"/>
      <c r="L799" s="158"/>
      <c r="M799" s="163"/>
      <c r="T799" s="164"/>
      <c r="AT799" s="159" t="s">
        <v>159</v>
      </c>
      <c r="AU799" s="159" t="s">
        <v>87</v>
      </c>
      <c r="AV799" s="13" t="s">
        <v>155</v>
      </c>
      <c r="AW799" s="13" t="s">
        <v>39</v>
      </c>
      <c r="AX799" s="13" t="s">
        <v>85</v>
      </c>
      <c r="AY799" s="159" t="s">
        <v>147</v>
      </c>
    </row>
    <row r="800" spans="2:65" s="1" customFormat="1" ht="24.2" customHeight="1">
      <c r="B800" s="34"/>
      <c r="C800" s="133" t="s">
        <v>607</v>
      </c>
      <c r="D800" s="133" t="s">
        <v>150</v>
      </c>
      <c r="E800" s="134" t="s">
        <v>608</v>
      </c>
      <c r="F800" s="135" t="s">
        <v>609</v>
      </c>
      <c r="G800" s="136" t="s">
        <v>165</v>
      </c>
      <c r="H800" s="137">
        <v>1102.845</v>
      </c>
      <c r="I800" s="138"/>
      <c r="J800" s="139">
        <f>ROUND(I800*H800,2)</f>
        <v>0</v>
      </c>
      <c r="K800" s="135" t="s">
        <v>32</v>
      </c>
      <c r="L800" s="34"/>
      <c r="M800" s="140" t="s">
        <v>32</v>
      </c>
      <c r="N800" s="141" t="s">
        <v>49</v>
      </c>
      <c r="P800" s="142">
        <f>O800*H800</f>
        <v>0</v>
      </c>
      <c r="Q800" s="142">
        <v>2.1000000000000001E-4</v>
      </c>
      <c r="R800" s="142">
        <f>Q800*H800</f>
        <v>0.23159745000000001</v>
      </c>
      <c r="S800" s="142">
        <v>0</v>
      </c>
      <c r="T800" s="143">
        <f>S800*H800</f>
        <v>0</v>
      </c>
      <c r="AR800" s="144" t="s">
        <v>284</v>
      </c>
      <c r="AT800" s="144" t="s">
        <v>150</v>
      </c>
      <c r="AU800" s="144" t="s">
        <v>87</v>
      </c>
      <c r="AY800" s="18" t="s">
        <v>147</v>
      </c>
      <c r="BE800" s="145">
        <f>IF(N800="základní",J800,0)</f>
        <v>0</v>
      </c>
      <c r="BF800" s="145">
        <f>IF(N800="snížená",J800,0)</f>
        <v>0</v>
      </c>
      <c r="BG800" s="145">
        <f>IF(N800="zákl. přenesená",J800,0)</f>
        <v>0</v>
      </c>
      <c r="BH800" s="145">
        <f>IF(N800="sníž. přenesená",J800,0)</f>
        <v>0</v>
      </c>
      <c r="BI800" s="145">
        <f>IF(N800="nulová",J800,0)</f>
        <v>0</v>
      </c>
      <c r="BJ800" s="18" t="s">
        <v>85</v>
      </c>
      <c r="BK800" s="145">
        <f>ROUND(I800*H800,2)</f>
        <v>0</v>
      </c>
      <c r="BL800" s="18" t="s">
        <v>284</v>
      </c>
      <c r="BM800" s="144" t="s">
        <v>610</v>
      </c>
    </row>
    <row r="801" spans="2:51" s="14" customFormat="1" ht="11.25">
      <c r="B801" s="166"/>
      <c r="D801" s="151" t="s">
        <v>159</v>
      </c>
      <c r="E801" s="167" t="s">
        <v>32</v>
      </c>
      <c r="F801" s="168" t="s">
        <v>170</v>
      </c>
      <c r="H801" s="167" t="s">
        <v>32</v>
      </c>
      <c r="I801" s="169"/>
      <c r="L801" s="166"/>
      <c r="M801" s="170"/>
      <c r="T801" s="171"/>
      <c r="AT801" s="167" t="s">
        <v>159</v>
      </c>
      <c r="AU801" s="167" t="s">
        <v>87</v>
      </c>
      <c r="AV801" s="14" t="s">
        <v>85</v>
      </c>
      <c r="AW801" s="14" t="s">
        <v>39</v>
      </c>
      <c r="AX801" s="14" t="s">
        <v>78</v>
      </c>
      <c r="AY801" s="167" t="s">
        <v>147</v>
      </c>
    </row>
    <row r="802" spans="2:51" s="12" customFormat="1" ht="11.25">
      <c r="B802" s="150"/>
      <c r="D802" s="151" t="s">
        <v>159</v>
      </c>
      <c r="E802" s="152" t="s">
        <v>32</v>
      </c>
      <c r="F802" s="153" t="s">
        <v>611</v>
      </c>
      <c r="H802" s="154">
        <v>110.08499999999999</v>
      </c>
      <c r="I802" s="155"/>
      <c r="L802" s="150"/>
      <c r="M802" s="156"/>
      <c r="T802" s="157"/>
      <c r="AT802" s="152" t="s">
        <v>159</v>
      </c>
      <c r="AU802" s="152" t="s">
        <v>87</v>
      </c>
      <c r="AV802" s="12" t="s">
        <v>87</v>
      </c>
      <c r="AW802" s="12" t="s">
        <v>39</v>
      </c>
      <c r="AX802" s="12" t="s">
        <v>78</v>
      </c>
      <c r="AY802" s="152" t="s">
        <v>147</v>
      </c>
    </row>
    <row r="803" spans="2:51" s="12" customFormat="1" ht="22.5">
      <c r="B803" s="150"/>
      <c r="D803" s="151" t="s">
        <v>159</v>
      </c>
      <c r="E803" s="152" t="s">
        <v>32</v>
      </c>
      <c r="F803" s="153" t="s">
        <v>612</v>
      </c>
      <c r="H803" s="154">
        <v>121.35</v>
      </c>
      <c r="I803" s="155"/>
      <c r="L803" s="150"/>
      <c r="M803" s="156"/>
      <c r="T803" s="157"/>
      <c r="AT803" s="152" t="s">
        <v>159</v>
      </c>
      <c r="AU803" s="152" t="s">
        <v>87</v>
      </c>
      <c r="AV803" s="12" t="s">
        <v>87</v>
      </c>
      <c r="AW803" s="12" t="s">
        <v>39</v>
      </c>
      <c r="AX803" s="12" t="s">
        <v>78</v>
      </c>
      <c r="AY803" s="152" t="s">
        <v>147</v>
      </c>
    </row>
    <row r="804" spans="2:51" s="12" customFormat="1" ht="11.25">
      <c r="B804" s="150"/>
      <c r="D804" s="151" t="s">
        <v>159</v>
      </c>
      <c r="E804" s="152" t="s">
        <v>32</v>
      </c>
      <c r="F804" s="153" t="s">
        <v>613</v>
      </c>
      <c r="H804" s="154">
        <v>37.53</v>
      </c>
      <c r="I804" s="155"/>
      <c r="L804" s="150"/>
      <c r="M804" s="156"/>
      <c r="T804" s="157"/>
      <c r="AT804" s="152" t="s">
        <v>159</v>
      </c>
      <c r="AU804" s="152" t="s">
        <v>87</v>
      </c>
      <c r="AV804" s="12" t="s">
        <v>87</v>
      </c>
      <c r="AW804" s="12" t="s">
        <v>39</v>
      </c>
      <c r="AX804" s="12" t="s">
        <v>78</v>
      </c>
      <c r="AY804" s="152" t="s">
        <v>147</v>
      </c>
    </row>
    <row r="805" spans="2:51" s="12" customFormat="1" ht="11.25">
      <c r="B805" s="150"/>
      <c r="D805" s="151" t="s">
        <v>159</v>
      </c>
      <c r="E805" s="152" t="s">
        <v>32</v>
      </c>
      <c r="F805" s="153" t="s">
        <v>614</v>
      </c>
      <c r="H805" s="154">
        <v>28.44</v>
      </c>
      <c r="I805" s="155"/>
      <c r="L805" s="150"/>
      <c r="M805" s="156"/>
      <c r="T805" s="157"/>
      <c r="AT805" s="152" t="s">
        <v>159</v>
      </c>
      <c r="AU805" s="152" t="s">
        <v>87</v>
      </c>
      <c r="AV805" s="12" t="s">
        <v>87</v>
      </c>
      <c r="AW805" s="12" t="s">
        <v>39</v>
      </c>
      <c r="AX805" s="12" t="s">
        <v>78</v>
      </c>
      <c r="AY805" s="152" t="s">
        <v>147</v>
      </c>
    </row>
    <row r="806" spans="2:51" s="12" customFormat="1" ht="11.25">
      <c r="B806" s="150"/>
      <c r="D806" s="151" t="s">
        <v>159</v>
      </c>
      <c r="E806" s="152" t="s">
        <v>32</v>
      </c>
      <c r="F806" s="153" t="s">
        <v>615</v>
      </c>
      <c r="H806" s="154">
        <v>31.68</v>
      </c>
      <c r="I806" s="155"/>
      <c r="L806" s="150"/>
      <c r="M806" s="156"/>
      <c r="T806" s="157"/>
      <c r="AT806" s="152" t="s">
        <v>159</v>
      </c>
      <c r="AU806" s="152" t="s">
        <v>87</v>
      </c>
      <c r="AV806" s="12" t="s">
        <v>87</v>
      </c>
      <c r="AW806" s="12" t="s">
        <v>39</v>
      </c>
      <c r="AX806" s="12" t="s">
        <v>78</v>
      </c>
      <c r="AY806" s="152" t="s">
        <v>147</v>
      </c>
    </row>
    <row r="807" spans="2:51" s="12" customFormat="1" ht="11.25">
      <c r="B807" s="150"/>
      <c r="D807" s="151" t="s">
        <v>159</v>
      </c>
      <c r="E807" s="152" t="s">
        <v>32</v>
      </c>
      <c r="F807" s="153" t="s">
        <v>616</v>
      </c>
      <c r="H807" s="154">
        <v>55.14</v>
      </c>
      <c r="I807" s="155"/>
      <c r="L807" s="150"/>
      <c r="M807" s="156"/>
      <c r="T807" s="157"/>
      <c r="AT807" s="152" t="s">
        <v>159</v>
      </c>
      <c r="AU807" s="152" t="s">
        <v>87</v>
      </c>
      <c r="AV807" s="12" t="s">
        <v>87</v>
      </c>
      <c r="AW807" s="12" t="s">
        <v>39</v>
      </c>
      <c r="AX807" s="12" t="s">
        <v>78</v>
      </c>
      <c r="AY807" s="152" t="s">
        <v>147</v>
      </c>
    </row>
    <row r="808" spans="2:51" s="12" customFormat="1" ht="11.25">
      <c r="B808" s="150"/>
      <c r="D808" s="151" t="s">
        <v>159</v>
      </c>
      <c r="E808" s="152" t="s">
        <v>32</v>
      </c>
      <c r="F808" s="153" t="s">
        <v>617</v>
      </c>
      <c r="H808" s="154">
        <v>45.06</v>
      </c>
      <c r="I808" s="155"/>
      <c r="L808" s="150"/>
      <c r="M808" s="156"/>
      <c r="T808" s="157"/>
      <c r="AT808" s="152" t="s">
        <v>159</v>
      </c>
      <c r="AU808" s="152" t="s">
        <v>87</v>
      </c>
      <c r="AV808" s="12" t="s">
        <v>87</v>
      </c>
      <c r="AW808" s="12" t="s">
        <v>39</v>
      </c>
      <c r="AX808" s="12" t="s">
        <v>78</v>
      </c>
      <c r="AY808" s="152" t="s">
        <v>147</v>
      </c>
    </row>
    <row r="809" spans="2:51" s="12" customFormat="1" ht="11.25">
      <c r="B809" s="150"/>
      <c r="D809" s="151" t="s">
        <v>159</v>
      </c>
      <c r="E809" s="152" t="s">
        <v>32</v>
      </c>
      <c r="F809" s="153" t="s">
        <v>618</v>
      </c>
      <c r="H809" s="154">
        <v>43.08</v>
      </c>
      <c r="I809" s="155"/>
      <c r="L809" s="150"/>
      <c r="M809" s="156"/>
      <c r="T809" s="157"/>
      <c r="AT809" s="152" t="s">
        <v>159</v>
      </c>
      <c r="AU809" s="152" t="s">
        <v>87</v>
      </c>
      <c r="AV809" s="12" t="s">
        <v>87</v>
      </c>
      <c r="AW809" s="12" t="s">
        <v>39</v>
      </c>
      <c r="AX809" s="12" t="s">
        <v>78</v>
      </c>
      <c r="AY809" s="152" t="s">
        <v>147</v>
      </c>
    </row>
    <row r="810" spans="2:51" s="12" customFormat="1" ht="11.25">
      <c r="B810" s="150"/>
      <c r="D810" s="151" t="s">
        <v>159</v>
      </c>
      <c r="E810" s="152" t="s">
        <v>32</v>
      </c>
      <c r="F810" s="153" t="s">
        <v>619</v>
      </c>
      <c r="H810" s="154">
        <v>17.07</v>
      </c>
      <c r="I810" s="155"/>
      <c r="L810" s="150"/>
      <c r="M810" s="156"/>
      <c r="T810" s="157"/>
      <c r="AT810" s="152" t="s">
        <v>159</v>
      </c>
      <c r="AU810" s="152" t="s">
        <v>87</v>
      </c>
      <c r="AV810" s="12" t="s">
        <v>87</v>
      </c>
      <c r="AW810" s="12" t="s">
        <v>39</v>
      </c>
      <c r="AX810" s="12" t="s">
        <v>78</v>
      </c>
      <c r="AY810" s="152" t="s">
        <v>147</v>
      </c>
    </row>
    <row r="811" spans="2:51" s="12" customFormat="1" ht="11.25">
      <c r="B811" s="150"/>
      <c r="D811" s="151" t="s">
        <v>159</v>
      </c>
      <c r="E811" s="152" t="s">
        <v>32</v>
      </c>
      <c r="F811" s="153" t="s">
        <v>620</v>
      </c>
      <c r="H811" s="154">
        <v>39.33</v>
      </c>
      <c r="I811" s="155"/>
      <c r="L811" s="150"/>
      <c r="M811" s="156"/>
      <c r="T811" s="157"/>
      <c r="AT811" s="152" t="s">
        <v>159</v>
      </c>
      <c r="AU811" s="152" t="s">
        <v>87</v>
      </c>
      <c r="AV811" s="12" t="s">
        <v>87</v>
      </c>
      <c r="AW811" s="12" t="s">
        <v>39</v>
      </c>
      <c r="AX811" s="12" t="s">
        <v>78</v>
      </c>
      <c r="AY811" s="152" t="s">
        <v>147</v>
      </c>
    </row>
    <row r="812" spans="2:51" s="12" customFormat="1" ht="11.25">
      <c r="B812" s="150"/>
      <c r="D812" s="151" t="s">
        <v>159</v>
      </c>
      <c r="E812" s="152" t="s">
        <v>32</v>
      </c>
      <c r="F812" s="153" t="s">
        <v>621</v>
      </c>
      <c r="H812" s="154">
        <v>29.73</v>
      </c>
      <c r="I812" s="155"/>
      <c r="L812" s="150"/>
      <c r="M812" s="156"/>
      <c r="T812" s="157"/>
      <c r="AT812" s="152" t="s">
        <v>159</v>
      </c>
      <c r="AU812" s="152" t="s">
        <v>87</v>
      </c>
      <c r="AV812" s="12" t="s">
        <v>87</v>
      </c>
      <c r="AW812" s="12" t="s">
        <v>39</v>
      </c>
      <c r="AX812" s="12" t="s">
        <v>78</v>
      </c>
      <c r="AY812" s="152" t="s">
        <v>147</v>
      </c>
    </row>
    <row r="813" spans="2:51" s="15" customFormat="1" ht="11.25">
      <c r="B813" s="172"/>
      <c r="D813" s="151" t="s">
        <v>159</v>
      </c>
      <c r="E813" s="173" t="s">
        <v>32</v>
      </c>
      <c r="F813" s="174" t="s">
        <v>189</v>
      </c>
      <c r="H813" s="175">
        <v>558.495</v>
      </c>
      <c r="I813" s="176"/>
      <c r="L813" s="172"/>
      <c r="M813" s="177"/>
      <c r="T813" s="178"/>
      <c r="AT813" s="173" t="s">
        <v>159</v>
      </c>
      <c r="AU813" s="173" t="s">
        <v>87</v>
      </c>
      <c r="AV813" s="15" t="s">
        <v>190</v>
      </c>
      <c r="AW813" s="15" t="s">
        <v>39</v>
      </c>
      <c r="AX813" s="15" t="s">
        <v>78</v>
      </c>
      <c r="AY813" s="173" t="s">
        <v>147</v>
      </c>
    </row>
    <row r="814" spans="2:51" s="14" customFormat="1" ht="11.25">
      <c r="B814" s="166"/>
      <c r="D814" s="151" t="s">
        <v>159</v>
      </c>
      <c r="E814" s="167" t="s">
        <v>32</v>
      </c>
      <c r="F814" s="168" t="s">
        <v>191</v>
      </c>
      <c r="H814" s="167" t="s">
        <v>32</v>
      </c>
      <c r="I814" s="169"/>
      <c r="L814" s="166"/>
      <c r="M814" s="170"/>
      <c r="T814" s="171"/>
      <c r="AT814" s="167" t="s">
        <v>159</v>
      </c>
      <c r="AU814" s="167" t="s">
        <v>87</v>
      </c>
      <c r="AV814" s="14" t="s">
        <v>85</v>
      </c>
      <c r="AW814" s="14" t="s">
        <v>39</v>
      </c>
      <c r="AX814" s="14" t="s">
        <v>78</v>
      </c>
      <c r="AY814" s="167" t="s">
        <v>147</v>
      </c>
    </row>
    <row r="815" spans="2:51" s="12" customFormat="1" ht="11.25">
      <c r="B815" s="150"/>
      <c r="D815" s="151" t="s">
        <v>159</v>
      </c>
      <c r="E815" s="152" t="s">
        <v>32</v>
      </c>
      <c r="F815" s="153" t="s">
        <v>622</v>
      </c>
      <c r="H815" s="154">
        <v>51.12</v>
      </c>
      <c r="I815" s="155"/>
      <c r="L815" s="150"/>
      <c r="M815" s="156"/>
      <c r="T815" s="157"/>
      <c r="AT815" s="152" t="s">
        <v>159</v>
      </c>
      <c r="AU815" s="152" t="s">
        <v>87</v>
      </c>
      <c r="AV815" s="12" t="s">
        <v>87</v>
      </c>
      <c r="AW815" s="12" t="s">
        <v>39</v>
      </c>
      <c r="AX815" s="12" t="s">
        <v>78</v>
      </c>
      <c r="AY815" s="152" t="s">
        <v>147</v>
      </c>
    </row>
    <row r="816" spans="2:51" s="12" customFormat="1" ht="11.25">
      <c r="B816" s="150"/>
      <c r="D816" s="151" t="s">
        <v>159</v>
      </c>
      <c r="E816" s="152" t="s">
        <v>32</v>
      </c>
      <c r="F816" s="153" t="s">
        <v>623</v>
      </c>
      <c r="H816" s="154">
        <v>52.14</v>
      </c>
      <c r="I816" s="155"/>
      <c r="L816" s="150"/>
      <c r="M816" s="156"/>
      <c r="T816" s="157"/>
      <c r="AT816" s="152" t="s">
        <v>159</v>
      </c>
      <c r="AU816" s="152" t="s">
        <v>87</v>
      </c>
      <c r="AV816" s="12" t="s">
        <v>87</v>
      </c>
      <c r="AW816" s="12" t="s">
        <v>39</v>
      </c>
      <c r="AX816" s="12" t="s">
        <v>78</v>
      </c>
      <c r="AY816" s="152" t="s">
        <v>147</v>
      </c>
    </row>
    <row r="817" spans="2:65" s="12" customFormat="1" ht="11.25">
      <c r="B817" s="150"/>
      <c r="D817" s="151" t="s">
        <v>159</v>
      </c>
      <c r="E817" s="152" t="s">
        <v>32</v>
      </c>
      <c r="F817" s="153" t="s">
        <v>624</v>
      </c>
      <c r="H817" s="154">
        <v>93.254999999999995</v>
      </c>
      <c r="I817" s="155"/>
      <c r="L817" s="150"/>
      <c r="M817" s="156"/>
      <c r="T817" s="157"/>
      <c r="AT817" s="152" t="s">
        <v>159</v>
      </c>
      <c r="AU817" s="152" t="s">
        <v>87</v>
      </c>
      <c r="AV817" s="12" t="s">
        <v>87</v>
      </c>
      <c r="AW817" s="12" t="s">
        <v>39</v>
      </c>
      <c r="AX817" s="12" t="s">
        <v>78</v>
      </c>
      <c r="AY817" s="152" t="s">
        <v>147</v>
      </c>
    </row>
    <row r="818" spans="2:65" s="12" customFormat="1" ht="11.25">
      <c r="B818" s="150"/>
      <c r="D818" s="151" t="s">
        <v>159</v>
      </c>
      <c r="E818" s="152" t="s">
        <v>32</v>
      </c>
      <c r="F818" s="153" t="s">
        <v>625</v>
      </c>
      <c r="H818" s="154">
        <v>55.44</v>
      </c>
      <c r="I818" s="155"/>
      <c r="L818" s="150"/>
      <c r="M818" s="156"/>
      <c r="T818" s="157"/>
      <c r="AT818" s="152" t="s">
        <v>159</v>
      </c>
      <c r="AU818" s="152" t="s">
        <v>87</v>
      </c>
      <c r="AV818" s="12" t="s">
        <v>87</v>
      </c>
      <c r="AW818" s="12" t="s">
        <v>39</v>
      </c>
      <c r="AX818" s="12" t="s">
        <v>78</v>
      </c>
      <c r="AY818" s="152" t="s">
        <v>147</v>
      </c>
    </row>
    <row r="819" spans="2:65" s="12" customFormat="1" ht="11.25">
      <c r="B819" s="150"/>
      <c r="D819" s="151" t="s">
        <v>159</v>
      </c>
      <c r="E819" s="152" t="s">
        <v>32</v>
      </c>
      <c r="F819" s="153" t="s">
        <v>626</v>
      </c>
      <c r="H819" s="154">
        <v>37.29</v>
      </c>
      <c r="I819" s="155"/>
      <c r="L819" s="150"/>
      <c r="M819" s="156"/>
      <c r="T819" s="157"/>
      <c r="AT819" s="152" t="s">
        <v>159</v>
      </c>
      <c r="AU819" s="152" t="s">
        <v>87</v>
      </c>
      <c r="AV819" s="12" t="s">
        <v>87</v>
      </c>
      <c r="AW819" s="12" t="s">
        <v>39</v>
      </c>
      <c r="AX819" s="12" t="s">
        <v>78</v>
      </c>
      <c r="AY819" s="152" t="s">
        <v>147</v>
      </c>
    </row>
    <row r="820" spans="2:65" s="12" customFormat="1" ht="11.25">
      <c r="B820" s="150"/>
      <c r="D820" s="151" t="s">
        <v>159</v>
      </c>
      <c r="E820" s="152" t="s">
        <v>32</v>
      </c>
      <c r="F820" s="153" t="s">
        <v>627</v>
      </c>
      <c r="H820" s="154">
        <v>53.4</v>
      </c>
      <c r="I820" s="155"/>
      <c r="L820" s="150"/>
      <c r="M820" s="156"/>
      <c r="T820" s="157"/>
      <c r="AT820" s="152" t="s">
        <v>159</v>
      </c>
      <c r="AU820" s="152" t="s">
        <v>87</v>
      </c>
      <c r="AV820" s="12" t="s">
        <v>87</v>
      </c>
      <c r="AW820" s="12" t="s">
        <v>39</v>
      </c>
      <c r="AX820" s="12" t="s">
        <v>78</v>
      </c>
      <c r="AY820" s="152" t="s">
        <v>147</v>
      </c>
    </row>
    <row r="821" spans="2:65" s="12" customFormat="1" ht="11.25">
      <c r="B821" s="150"/>
      <c r="D821" s="151" t="s">
        <v>159</v>
      </c>
      <c r="E821" s="152" t="s">
        <v>32</v>
      </c>
      <c r="F821" s="153" t="s">
        <v>628</v>
      </c>
      <c r="H821" s="154">
        <v>47.19</v>
      </c>
      <c r="I821" s="155"/>
      <c r="L821" s="150"/>
      <c r="M821" s="156"/>
      <c r="T821" s="157"/>
      <c r="AT821" s="152" t="s">
        <v>159</v>
      </c>
      <c r="AU821" s="152" t="s">
        <v>87</v>
      </c>
      <c r="AV821" s="12" t="s">
        <v>87</v>
      </c>
      <c r="AW821" s="12" t="s">
        <v>39</v>
      </c>
      <c r="AX821" s="12" t="s">
        <v>78</v>
      </c>
      <c r="AY821" s="152" t="s">
        <v>147</v>
      </c>
    </row>
    <row r="822" spans="2:65" s="12" customFormat="1" ht="11.25">
      <c r="B822" s="150"/>
      <c r="D822" s="151" t="s">
        <v>159</v>
      </c>
      <c r="E822" s="152" t="s">
        <v>32</v>
      </c>
      <c r="F822" s="153" t="s">
        <v>629</v>
      </c>
      <c r="H822" s="154">
        <v>100.905</v>
      </c>
      <c r="I822" s="155"/>
      <c r="L822" s="150"/>
      <c r="M822" s="156"/>
      <c r="T822" s="157"/>
      <c r="AT822" s="152" t="s">
        <v>159</v>
      </c>
      <c r="AU822" s="152" t="s">
        <v>87</v>
      </c>
      <c r="AV822" s="12" t="s">
        <v>87</v>
      </c>
      <c r="AW822" s="12" t="s">
        <v>39</v>
      </c>
      <c r="AX822" s="12" t="s">
        <v>78</v>
      </c>
      <c r="AY822" s="152" t="s">
        <v>147</v>
      </c>
    </row>
    <row r="823" spans="2:65" s="12" customFormat="1" ht="11.25">
      <c r="B823" s="150"/>
      <c r="D823" s="151" t="s">
        <v>159</v>
      </c>
      <c r="E823" s="152" t="s">
        <v>32</v>
      </c>
      <c r="F823" s="153" t="s">
        <v>630</v>
      </c>
      <c r="H823" s="154">
        <v>53.61</v>
      </c>
      <c r="I823" s="155"/>
      <c r="L823" s="150"/>
      <c r="M823" s="156"/>
      <c r="T823" s="157"/>
      <c r="AT823" s="152" t="s">
        <v>159</v>
      </c>
      <c r="AU823" s="152" t="s">
        <v>87</v>
      </c>
      <c r="AV823" s="12" t="s">
        <v>87</v>
      </c>
      <c r="AW823" s="12" t="s">
        <v>39</v>
      </c>
      <c r="AX823" s="12" t="s">
        <v>78</v>
      </c>
      <c r="AY823" s="152" t="s">
        <v>147</v>
      </c>
    </row>
    <row r="824" spans="2:65" s="15" customFormat="1" ht="11.25">
      <c r="B824" s="172"/>
      <c r="D824" s="151" t="s">
        <v>159</v>
      </c>
      <c r="E824" s="173" t="s">
        <v>32</v>
      </c>
      <c r="F824" s="174" t="s">
        <v>189</v>
      </c>
      <c r="H824" s="175">
        <v>544.35</v>
      </c>
      <c r="I824" s="176"/>
      <c r="L824" s="172"/>
      <c r="M824" s="177"/>
      <c r="T824" s="178"/>
      <c r="AT824" s="173" t="s">
        <v>159</v>
      </c>
      <c r="AU824" s="173" t="s">
        <v>87</v>
      </c>
      <c r="AV824" s="15" t="s">
        <v>190</v>
      </c>
      <c r="AW824" s="15" t="s">
        <v>39</v>
      </c>
      <c r="AX824" s="15" t="s">
        <v>78</v>
      </c>
      <c r="AY824" s="173" t="s">
        <v>147</v>
      </c>
    </row>
    <row r="825" spans="2:65" s="13" customFormat="1" ht="11.25">
      <c r="B825" s="158"/>
      <c r="D825" s="151" t="s">
        <v>159</v>
      </c>
      <c r="E825" s="159" t="s">
        <v>32</v>
      </c>
      <c r="F825" s="160" t="s">
        <v>162</v>
      </c>
      <c r="H825" s="161">
        <v>1102.8449999999998</v>
      </c>
      <c r="I825" s="162"/>
      <c r="L825" s="158"/>
      <c r="M825" s="163"/>
      <c r="T825" s="164"/>
      <c r="AT825" s="159" t="s">
        <v>159</v>
      </c>
      <c r="AU825" s="159" t="s">
        <v>87</v>
      </c>
      <c r="AV825" s="13" t="s">
        <v>155</v>
      </c>
      <c r="AW825" s="13" t="s">
        <v>39</v>
      </c>
      <c r="AX825" s="13" t="s">
        <v>85</v>
      </c>
      <c r="AY825" s="159" t="s">
        <v>147</v>
      </c>
    </row>
    <row r="826" spans="2:65" s="1" customFormat="1" ht="33" customHeight="1">
      <c r="B826" s="34"/>
      <c r="C826" s="133" t="s">
        <v>631</v>
      </c>
      <c r="D826" s="133" t="s">
        <v>150</v>
      </c>
      <c r="E826" s="134" t="s">
        <v>632</v>
      </c>
      <c r="F826" s="135" t="s">
        <v>633</v>
      </c>
      <c r="G826" s="136" t="s">
        <v>165</v>
      </c>
      <c r="H826" s="137">
        <v>40.094999999999999</v>
      </c>
      <c r="I826" s="138"/>
      <c r="J826" s="139">
        <f>ROUND(I826*H826,2)</f>
        <v>0</v>
      </c>
      <c r="K826" s="135" t="s">
        <v>32</v>
      </c>
      <c r="L826" s="34"/>
      <c r="M826" s="140" t="s">
        <v>32</v>
      </c>
      <c r="N826" s="141" t="s">
        <v>49</v>
      </c>
      <c r="P826" s="142">
        <f>O826*H826</f>
        <v>0</v>
      </c>
      <c r="Q826" s="142">
        <v>2.1000000000000001E-4</v>
      </c>
      <c r="R826" s="142">
        <f>Q826*H826</f>
        <v>8.4199500000000007E-3</v>
      </c>
      <c r="S826" s="142">
        <v>0</v>
      </c>
      <c r="T826" s="143">
        <f>S826*H826</f>
        <v>0</v>
      </c>
      <c r="AR826" s="144" t="s">
        <v>284</v>
      </c>
      <c r="AT826" s="144" t="s">
        <v>150</v>
      </c>
      <c r="AU826" s="144" t="s">
        <v>87</v>
      </c>
      <c r="AY826" s="18" t="s">
        <v>147</v>
      </c>
      <c r="BE826" s="145">
        <f>IF(N826="základní",J826,0)</f>
        <v>0</v>
      </c>
      <c r="BF826" s="145">
        <f>IF(N826="snížená",J826,0)</f>
        <v>0</v>
      </c>
      <c r="BG826" s="145">
        <f>IF(N826="zákl. přenesená",J826,0)</f>
        <v>0</v>
      </c>
      <c r="BH826" s="145">
        <f>IF(N826="sníž. přenesená",J826,0)</f>
        <v>0</v>
      </c>
      <c r="BI826" s="145">
        <f>IF(N826="nulová",J826,0)</f>
        <v>0</v>
      </c>
      <c r="BJ826" s="18" t="s">
        <v>85</v>
      </c>
      <c r="BK826" s="145">
        <f>ROUND(I826*H826,2)</f>
        <v>0</v>
      </c>
      <c r="BL826" s="18" t="s">
        <v>284</v>
      </c>
      <c r="BM826" s="144" t="s">
        <v>634</v>
      </c>
    </row>
    <row r="827" spans="2:65" s="14" customFormat="1" ht="11.25">
      <c r="B827" s="166"/>
      <c r="D827" s="151" t="s">
        <v>159</v>
      </c>
      <c r="E827" s="167" t="s">
        <v>32</v>
      </c>
      <c r="F827" s="168" t="s">
        <v>170</v>
      </c>
      <c r="H827" s="167" t="s">
        <v>32</v>
      </c>
      <c r="I827" s="169"/>
      <c r="L827" s="166"/>
      <c r="M827" s="170"/>
      <c r="T827" s="171"/>
      <c r="AT827" s="167" t="s">
        <v>159</v>
      </c>
      <c r="AU827" s="167" t="s">
        <v>87</v>
      </c>
      <c r="AV827" s="14" t="s">
        <v>85</v>
      </c>
      <c r="AW827" s="14" t="s">
        <v>39</v>
      </c>
      <c r="AX827" s="14" t="s">
        <v>78</v>
      </c>
      <c r="AY827" s="167" t="s">
        <v>147</v>
      </c>
    </row>
    <row r="828" spans="2:65" s="12" customFormat="1" ht="11.25">
      <c r="B828" s="150"/>
      <c r="D828" s="151" t="s">
        <v>159</v>
      </c>
      <c r="E828" s="152" t="s">
        <v>32</v>
      </c>
      <c r="F828" s="153" t="s">
        <v>635</v>
      </c>
      <c r="H828" s="154">
        <v>40.094999999999999</v>
      </c>
      <c r="I828" s="155"/>
      <c r="L828" s="150"/>
      <c r="M828" s="156"/>
      <c r="T828" s="157"/>
      <c r="AT828" s="152" t="s">
        <v>159</v>
      </c>
      <c r="AU828" s="152" t="s">
        <v>87</v>
      </c>
      <c r="AV828" s="12" t="s">
        <v>87</v>
      </c>
      <c r="AW828" s="12" t="s">
        <v>39</v>
      </c>
      <c r="AX828" s="12" t="s">
        <v>85</v>
      </c>
      <c r="AY828" s="152" t="s">
        <v>147</v>
      </c>
    </row>
    <row r="829" spans="2:65" s="1" customFormat="1" ht="33" customHeight="1">
      <c r="B829" s="34"/>
      <c r="C829" s="133" t="s">
        <v>636</v>
      </c>
      <c r="D829" s="133" t="s">
        <v>150</v>
      </c>
      <c r="E829" s="134" t="s">
        <v>637</v>
      </c>
      <c r="F829" s="135" t="s">
        <v>638</v>
      </c>
      <c r="G829" s="136" t="s">
        <v>165</v>
      </c>
      <c r="H829" s="137">
        <v>107.246</v>
      </c>
      <c r="I829" s="138"/>
      <c r="J829" s="139">
        <f>ROUND(I829*H829,2)</f>
        <v>0</v>
      </c>
      <c r="K829" s="135" t="s">
        <v>32</v>
      </c>
      <c r="L829" s="34"/>
      <c r="M829" s="140" t="s">
        <v>32</v>
      </c>
      <c r="N829" s="141" t="s">
        <v>49</v>
      </c>
      <c r="P829" s="142">
        <f>O829*H829</f>
        <v>0</v>
      </c>
      <c r="Q829" s="142">
        <v>2.1000000000000001E-4</v>
      </c>
      <c r="R829" s="142">
        <f>Q829*H829</f>
        <v>2.2521659999999999E-2</v>
      </c>
      <c r="S829" s="142">
        <v>0</v>
      </c>
      <c r="T829" s="143">
        <f>S829*H829</f>
        <v>0</v>
      </c>
      <c r="AR829" s="144" t="s">
        <v>284</v>
      </c>
      <c r="AT829" s="144" t="s">
        <v>150</v>
      </c>
      <c r="AU829" s="144" t="s">
        <v>87</v>
      </c>
      <c r="AY829" s="18" t="s">
        <v>147</v>
      </c>
      <c r="BE829" s="145">
        <f>IF(N829="základní",J829,0)</f>
        <v>0</v>
      </c>
      <c r="BF829" s="145">
        <f>IF(N829="snížená",J829,0)</f>
        <v>0</v>
      </c>
      <c r="BG829" s="145">
        <f>IF(N829="zákl. přenesená",J829,0)</f>
        <v>0</v>
      </c>
      <c r="BH829" s="145">
        <f>IF(N829="sníž. přenesená",J829,0)</f>
        <v>0</v>
      </c>
      <c r="BI829" s="145">
        <f>IF(N829="nulová",J829,0)</f>
        <v>0</v>
      </c>
      <c r="BJ829" s="18" t="s">
        <v>85</v>
      </c>
      <c r="BK829" s="145">
        <f>ROUND(I829*H829,2)</f>
        <v>0</v>
      </c>
      <c r="BL829" s="18" t="s">
        <v>284</v>
      </c>
      <c r="BM829" s="144" t="s">
        <v>639</v>
      </c>
    </row>
    <row r="830" spans="2:65" s="14" customFormat="1" ht="11.25">
      <c r="B830" s="166"/>
      <c r="D830" s="151" t="s">
        <v>159</v>
      </c>
      <c r="E830" s="167" t="s">
        <v>32</v>
      </c>
      <c r="F830" s="168" t="s">
        <v>170</v>
      </c>
      <c r="H830" s="167" t="s">
        <v>32</v>
      </c>
      <c r="I830" s="169"/>
      <c r="L830" s="166"/>
      <c r="M830" s="170"/>
      <c r="T830" s="171"/>
      <c r="AT830" s="167" t="s">
        <v>159</v>
      </c>
      <c r="AU830" s="167" t="s">
        <v>87</v>
      </c>
      <c r="AV830" s="14" t="s">
        <v>85</v>
      </c>
      <c r="AW830" s="14" t="s">
        <v>39</v>
      </c>
      <c r="AX830" s="14" t="s">
        <v>78</v>
      </c>
      <c r="AY830" s="167" t="s">
        <v>147</v>
      </c>
    </row>
    <row r="831" spans="2:65" s="12" customFormat="1" ht="11.25">
      <c r="B831" s="150"/>
      <c r="D831" s="151" t="s">
        <v>159</v>
      </c>
      <c r="E831" s="152" t="s">
        <v>32</v>
      </c>
      <c r="F831" s="153" t="s">
        <v>640</v>
      </c>
      <c r="H831" s="154">
        <v>35.58</v>
      </c>
      <c r="I831" s="155"/>
      <c r="L831" s="150"/>
      <c r="M831" s="156"/>
      <c r="T831" s="157"/>
      <c r="AT831" s="152" t="s">
        <v>159</v>
      </c>
      <c r="AU831" s="152" t="s">
        <v>87</v>
      </c>
      <c r="AV831" s="12" t="s">
        <v>87</v>
      </c>
      <c r="AW831" s="12" t="s">
        <v>39</v>
      </c>
      <c r="AX831" s="12" t="s">
        <v>78</v>
      </c>
      <c r="AY831" s="152" t="s">
        <v>147</v>
      </c>
    </row>
    <row r="832" spans="2:65" s="12" customFormat="1" ht="11.25">
      <c r="B832" s="150"/>
      <c r="D832" s="151" t="s">
        <v>159</v>
      </c>
      <c r="E832" s="152" t="s">
        <v>32</v>
      </c>
      <c r="F832" s="153" t="s">
        <v>474</v>
      </c>
      <c r="H832" s="154">
        <v>8.7110000000000003</v>
      </c>
      <c r="I832" s="155"/>
      <c r="L832" s="150"/>
      <c r="M832" s="156"/>
      <c r="T832" s="157"/>
      <c r="AT832" s="152" t="s">
        <v>159</v>
      </c>
      <c r="AU832" s="152" t="s">
        <v>87</v>
      </c>
      <c r="AV832" s="12" t="s">
        <v>87</v>
      </c>
      <c r="AW832" s="12" t="s">
        <v>39</v>
      </c>
      <c r="AX832" s="12" t="s">
        <v>78</v>
      </c>
      <c r="AY832" s="152" t="s">
        <v>147</v>
      </c>
    </row>
    <row r="833" spans="2:65" s="12" customFormat="1" ht="22.5">
      <c r="B833" s="150"/>
      <c r="D833" s="151" t="s">
        <v>159</v>
      </c>
      <c r="E833" s="152" t="s">
        <v>32</v>
      </c>
      <c r="F833" s="153" t="s">
        <v>641</v>
      </c>
      <c r="H833" s="154">
        <v>30.045000000000002</v>
      </c>
      <c r="I833" s="155"/>
      <c r="L833" s="150"/>
      <c r="M833" s="156"/>
      <c r="T833" s="157"/>
      <c r="AT833" s="152" t="s">
        <v>159</v>
      </c>
      <c r="AU833" s="152" t="s">
        <v>87</v>
      </c>
      <c r="AV833" s="12" t="s">
        <v>87</v>
      </c>
      <c r="AW833" s="12" t="s">
        <v>39</v>
      </c>
      <c r="AX833" s="12" t="s">
        <v>78</v>
      </c>
      <c r="AY833" s="152" t="s">
        <v>147</v>
      </c>
    </row>
    <row r="834" spans="2:65" s="15" customFormat="1" ht="11.25">
      <c r="B834" s="172"/>
      <c r="D834" s="151" t="s">
        <v>159</v>
      </c>
      <c r="E834" s="173" t="s">
        <v>32</v>
      </c>
      <c r="F834" s="174" t="s">
        <v>189</v>
      </c>
      <c r="H834" s="175">
        <v>74.335999999999999</v>
      </c>
      <c r="I834" s="176"/>
      <c r="L834" s="172"/>
      <c r="M834" s="177"/>
      <c r="T834" s="178"/>
      <c r="AT834" s="173" t="s">
        <v>159</v>
      </c>
      <c r="AU834" s="173" t="s">
        <v>87</v>
      </c>
      <c r="AV834" s="15" t="s">
        <v>190</v>
      </c>
      <c r="AW834" s="15" t="s">
        <v>39</v>
      </c>
      <c r="AX834" s="15" t="s">
        <v>78</v>
      </c>
      <c r="AY834" s="173" t="s">
        <v>147</v>
      </c>
    </row>
    <row r="835" spans="2:65" s="14" customFormat="1" ht="11.25">
      <c r="B835" s="166"/>
      <c r="D835" s="151" t="s">
        <v>159</v>
      </c>
      <c r="E835" s="167" t="s">
        <v>32</v>
      </c>
      <c r="F835" s="168" t="s">
        <v>191</v>
      </c>
      <c r="H835" s="167" t="s">
        <v>32</v>
      </c>
      <c r="I835" s="169"/>
      <c r="L835" s="166"/>
      <c r="M835" s="170"/>
      <c r="T835" s="171"/>
      <c r="AT835" s="167" t="s">
        <v>159</v>
      </c>
      <c r="AU835" s="167" t="s">
        <v>87</v>
      </c>
      <c r="AV835" s="14" t="s">
        <v>85</v>
      </c>
      <c r="AW835" s="14" t="s">
        <v>39</v>
      </c>
      <c r="AX835" s="14" t="s">
        <v>78</v>
      </c>
      <c r="AY835" s="167" t="s">
        <v>147</v>
      </c>
    </row>
    <row r="836" spans="2:65" s="12" customFormat="1" ht="11.25">
      <c r="B836" s="150"/>
      <c r="D836" s="151" t="s">
        <v>159</v>
      </c>
      <c r="E836" s="152" t="s">
        <v>32</v>
      </c>
      <c r="F836" s="153" t="s">
        <v>642</v>
      </c>
      <c r="H836" s="154">
        <v>32.909999999999997</v>
      </c>
      <c r="I836" s="155"/>
      <c r="L836" s="150"/>
      <c r="M836" s="156"/>
      <c r="T836" s="157"/>
      <c r="AT836" s="152" t="s">
        <v>159</v>
      </c>
      <c r="AU836" s="152" t="s">
        <v>87</v>
      </c>
      <c r="AV836" s="12" t="s">
        <v>87</v>
      </c>
      <c r="AW836" s="12" t="s">
        <v>39</v>
      </c>
      <c r="AX836" s="12" t="s">
        <v>78</v>
      </c>
      <c r="AY836" s="152" t="s">
        <v>147</v>
      </c>
    </row>
    <row r="837" spans="2:65" s="15" customFormat="1" ht="11.25">
      <c r="B837" s="172"/>
      <c r="D837" s="151" t="s">
        <v>159</v>
      </c>
      <c r="E837" s="173" t="s">
        <v>32</v>
      </c>
      <c r="F837" s="174" t="s">
        <v>189</v>
      </c>
      <c r="H837" s="175">
        <v>32.909999999999997</v>
      </c>
      <c r="I837" s="176"/>
      <c r="L837" s="172"/>
      <c r="M837" s="177"/>
      <c r="T837" s="178"/>
      <c r="AT837" s="173" t="s">
        <v>159</v>
      </c>
      <c r="AU837" s="173" t="s">
        <v>87</v>
      </c>
      <c r="AV837" s="15" t="s">
        <v>190</v>
      </c>
      <c r="AW837" s="15" t="s">
        <v>39</v>
      </c>
      <c r="AX837" s="15" t="s">
        <v>78</v>
      </c>
      <c r="AY837" s="173" t="s">
        <v>147</v>
      </c>
    </row>
    <row r="838" spans="2:65" s="13" customFormat="1" ht="11.25">
      <c r="B838" s="158"/>
      <c r="D838" s="151" t="s">
        <v>159</v>
      </c>
      <c r="E838" s="159" t="s">
        <v>32</v>
      </c>
      <c r="F838" s="160" t="s">
        <v>162</v>
      </c>
      <c r="H838" s="161">
        <v>107.246</v>
      </c>
      <c r="I838" s="162"/>
      <c r="L838" s="158"/>
      <c r="M838" s="163"/>
      <c r="T838" s="164"/>
      <c r="AT838" s="159" t="s">
        <v>159</v>
      </c>
      <c r="AU838" s="159" t="s">
        <v>87</v>
      </c>
      <c r="AV838" s="13" t="s">
        <v>155</v>
      </c>
      <c r="AW838" s="13" t="s">
        <v>39</v>
      </c>
      <c r="AX838" s="13" t="s">
        <v>85</v>
      </c>
      <c r="AY838" s="159" t="s">
        <v>147</v>
      </c>
    </row>
    <row r="839" spans="2:65" s="11" customFormat="1" ht="25.9" customHeight="1">
      <c r="B839" s="121"/>
      <c r="D839" s="122" t="s">
        <v>77</v>
      </c>
      <c r="E839" s="123" t="s">
        <v>322</v>
      </c>
      <c r="F839" s="123" t="s">
        <v>643</v>
      </c>
      <c r="I839" s="124"/>
      <c r="J839" s="125">
        <f>BK839</f>
        <v>0</v>
      </c>
      <c r="L839" s="121"/>
      <c r="M839" s="126"/>
      <c r="P839" s="127">
        <f>P840</f>
        <v>0</v>
      </c>
      <c r="R839" s="127">
        <f>R840</f>
        <v>0.38840000000000008</v>
      </c>
      <c r="T839" s="128">
        <f>T840</f>
        <v>4.4921300000000004</v>
      </c>
      <c r="AR839" s="122" t="s">
        <v>190</v>
      </c>
      <c r="AT839" s="129" t="s">
        <v>77</v>
      </c>
      <c r="AU839" s="129" t="s">
        <v>78</v>
      </c>
      <c r="AY839" s="122" t="s">
        <v>147</v>
      </c>
      <c r="BK839" s="130">
        <f>BK840</f>
        <v>0</v>
      </c>
    </row>
    <row r="840" spans="2:65" s="11" customFormat="1" ht="22.9" customHeight="1">
      <c r="B840" s="121"/>
      <c r="D840" s="122" t="s">
        <v>77</v>
      </c>
      <c r="E840" s="131" t="s">
        <v>644</v>
      </c>
      <c r="F840" s="131" t="s">
        <v>645</v>
      </c>
      <c r="I840" s="124"/>
      <c r="J840" s="132">
        <f>BK840</f>
        <v>0</v>
      </c>
      <c r="L840" s="121"/>
      <c r="M840" s="126"/>
      <c r="P840" s="127">
        <f>SUM(P841:P902)</f>
        <v>0</v>
      </c>
      <c r="R840" s="127">
        <f>SUM(R841:R902)</f>
        <v>0.38840000000000008</v>
      </c>
      <c r="T840" s="128">
        <f>SUM(T841:T902)</f>
        <v>4.4921300000000004</v>
      </c>
      <c r="AR840" s="122" t="s">
        <v>190</v>
      </c>
      <c r="AT840" s="129" t="s">
        <v>77</v>
      </c>
      <c r="AU840" s="129" t="s">
        <v>85</v>
      </c>
      <c r="AY840" s="122" t="s">
        <v>147</v>
      </c>
      <c r="BK840" s="130">
        <f>SUM(BK841:BK902)</f>
        <v>0</v>
      </c>
    </row>
    <row r="841" spans="2:65" s="1" customFormat="1" ht="24.2" customHeight="1">
      <c r="B841" s="34"/>
      <c r="C841" s="133" t="s">
        <v>646</v>
      </c>
      <c r="D841" s="133" t="s">
        <v>150</v>
      </c>
      <c r="E841" s="134" t="s">
        <v>647</v>
      </c>
      <c r="F841" s="135" t="s">
        <v>648</v>
      </c>
      <c r="G841" s="136" t="s">
        <v>242</v>
      </c>
      <c r="H841" s="137">
        <v>218</v>
      </c>
      <c r="I841" s="138"/>
      <c r="J841" s="139">
        <f>ROUND(I841*H841,2)</f>
        <v>0</v>
      </c>
      <c r="K841" s="135" t="s">
        <v>154</v>
      </c>
      <c r="L841" s="34"/>
      <c r="M841" s="140" t="s">
        <v>32</v>
      </c>
      <c r="N841" s="141" t="s">
        <v>49</v>
      </c>
      <c r="P841" s="142">
        <f>O841*H841</f>
        <v>0</v>
      </c>
      <c r="Q841" s="142">
        <v>1.4999999999999999E-4</v>
      </c>
      <c r="R841" s="142">
        <f>Q841*H841</f>
        <v>3.27E-2</v>
      </c>
      <c r="S841" s="142">
        <v>0</v>
      </c>
      <c r="T841" s="143">
        <f>S841*H841</f>
        <v>0</v>
      </c>
      <c r="AR841" s="144" t="s">
        <v>649</v>
      </c>
      <c r="AT841" s="144" t="s">
        <v>150</v>
      </c>
      <c r="AU841" s="144" t="s">
        <v>87</v>
      </c>
      <c r="AY841" s="18" t="s">
        <v>147</v>
      </c>
      <c r="BE841" s="145">
        <f>IF(N841="základní",J841,0)</f>
        <v>0</v>
      </c>
      <c r="BF841" s="145">
        <f>IF(N841="snížená",J841,0)</f>
        <v>0</v>
      </c>
      <c r="BG841" s="145">
        <f>IF(N841="zákl. přenesená",J841,0)</f>
        <v>0</v>
      </c>
      <c r="BH841" s="145">
        <f>IF(N841="sníž. přenesená",J841,0)</f>
        <v>0</v>
      </c>
      <c r="BI841" s="145">
        <f>IF(N841="nulová",J841,0)</f>
        <v>0</v>
      </c>
      <c r="BJ841" s="18" t="s">
        <v>85</v>
      </c>
      <c r="BK841" s="145">
        <f>ROUND(I841*H841,2)</f>
        <v>0</v>
      </c>
      <c r="BL841" s="18" t="s">
        <v>649</v>
      </c>
      <c r="BM841" s="144" t="s">
        <v>650</v>
      </c>
    </row>
    <row r="842" spans="2:65" s="1" customFormat="1" ht="11.25">
      <c r="B842" s="34"/>
      <c r="D842" s="146" t="s">
        <v>157</v>
      </c>
      <c r="F842" s="147" t="s">
        <v>651</v>
      </c>
      <c r="I842" s="148"/>
      <c r="L842" s="34"/>
      <c r="M842" s="149"/>
      <c r="T842" s="55"/>
      <c r="AT842" s="18" t="s">
        <v>157</v>
      </c>
      <c r="AU842" s="18" t="s">
        <v>87</v>
      </c>
    </row>
    <row r="843" spans="2:65" s="12" customFormat="1" ht="11.25">
      <c r="B843" s="150"/>
      <c r="D843" s="151" t="s">
        <v>159</v>
      </c>
      <c r="E843" s="152" t="s">
        <v>32</v>
      </c>
      <c r="F843" s="153" t="s">
        <v>652</v>
      </c>
      <c r="H843" s="154">
        <v>218</v>
      </c>
      <c r="I843" s="155"/>
      <c r="L843" s="150"/>
      <c r="M843" s="156"/>
      <c r="T843" s="157"/>
      <c r="AT843" s="152" t="s">
        <v>159</v>
      </c>
      <c r="AU843" s="152" t="s">
        <v>87</v>
      </c>
      <c r="AV843" s="12" t="s">
        <v>87</v>
      </c>
      <c r="AW843" s="12" t="s">
        <v>39</v>
      </c>
      <c r="AX843" s="12" t="s">
        <v>85</v>
      </c>
      <c r="AY843" s="152" t="s">
        <v>147</v>
      </c>
    </row>
    <row r="844" spans="2:65" s="1" customFormat="1" ht="24.2" customHeight="1">
      <c r="B844" s="34"/>
      <c r="C844" s="133" t="s">
        <v>653</v>
      </c>
      <c r="D844" s="133" t="s">
        <v>150</v>
      </c>
      <c r="E844" s="134" t="s">
        <v>654</v>
      </c>
      <c r="F844" s="135" t="s">
        <v>655</v>
      </c>
      <c r="G844" s="136" t="s">
        <v>242</v>
      </c>
      <c r="H844" s="137">
        <v>250</v>
      </c>
      <c r="I844" s="138"/>
      <c r="J844" s="139">
        <f>ROUND(I844*H844,2)</f>
        <v>0</v>
      </c>
      <c r="K844" s="135" t="s">
        <v>154</v>
      </c>
      <c r="L844" s="34"/>
      <c r="M844" s="140" t="s">
        <v>32</v>
      </c>
      <c r="N844" s="141" t="s">
        <v>49</v>
      </c>
      <c r="P844" s="142">
        <f>O844*H844</f>
        <v>0</v>
      </c>
      <c r="Q844" s="142">
        <v>1.4999999999999999E-4</v>
      </c>
      <c r="R844" s="142">
        <f>Q844*H844</f>
        <v>3.7499999999999999E-2</v>
      </c>
      <c r="S844" s="142">
        <v>0</v>
      </c>
      <c r="T844" s="143">
        <f>S844*H844</f>
        <v>0</v>
      </c>
      <c r="AR844" s="144" t="s">
        <v>649</v>
      </c>
      <c r="AT844" s="144" t="s">
        <v>150</v>
      </c>
      <c r="AU844" s="144" t="s">
        <v>87</v>
      </c>
      <c r="AY844" s="18" t="s">
        <v>147</v>
      </c>
      <c r="BE844" s="145">
        <f>IF(N844="základní",J844,0)</f>
        <v>0</v>
      </c>
      <c r="BF844" s="145">
        <f>IF(N844="snížená",J844,0)</f>
        <v>0</v>
      </c>
      <c r="BG844" s="145">
        <f>IF(N844="zákl. přenesená",J844,0)</f>
        <v>0</v>
      </c>
      <c r="BH844" s="145">
        <f>IF(N844="sníž. přenesená",J844,0)</f>
        <v>0</v>
      </c>
      <c r="BI844" s="145">
        <f>IF(N844="nulová",J844,0)</f>
        <v>0</v>
      </c>
      <c r="BJ844" s="18" t="s">
        <v>85</v>
      </c>
      <c r="BK844" s="145">
        <f>ROUND(I844*H844,2)</f>
        <v>0</v>
      </c>
      <c r="BL844" s="18" t="s">
        <v>649</v>
      </c>
      <c r="BM844" s="144" t="s">
        <v>656</v>
      </c>
    </row>
    <row r="845" spans="2:65" s="1" customFormat="1" ht="11.25">
      <c r="B845" s="34"/>
      <c r="D845" s="146" t="s">
        <v>157</v>
      </c>
      <c r="F845" s="147" t="s">
        <v>657</v>
      </c>
      <c r="I845" s="148"/>
      <c r="L845" s="34"/>
      <c r="M845" s="149"/>
      <c r="T845" s="55"/>
      <c r="AT845" s="18" t="s">
        <v>157</v>
      </c>
      <c r="AU845" s="18" t="s">
        <v>87</v>
      </c>
    </row>
    <row r="846" spans="2:65" s="12" customFormat="1" ht="11.25">
      <c r="B846" s="150"/>
      <c r="D846" s="151" t="s">
        <v>159</v>
      </c>
      <c r="E846" s="152" t="s">
        <v>32</v>
      </c>
      <c r="F846" s="153" t="s">
        <v>658</v>
      </c>
      <c r="H846" s="154">
        <v>250</v>
      </c>
      <c r="I846" s="155"/>
      <c r="L846" s="150"/>
      <c r="M846" s="156"/>
      <c r="T846" s="157"/>
      <c r="AT846" s="152" t="s">
        <v>159</v>
      </c>
      <c r="AU846" s="152" t="s">
        <v>87</v>
      </c>
      <c r="AV846" s="12" t="s">
        <v>87</v>
      </c>
      <c r="AW846" s="12" t="s">
        <v>39</v>
      </c>
      <c r="AX846" s="12" t="s">
        <v>85</v>
      </c>
      <c r="AY846" s="152" t="s">
        <v>147</v>
      </c>
    </row>
    <row r="847" spans="2:65" s="1" customFormat="1" ht="24.2" customHeight="1">
      <c r="B847" s="34"/>
      <c r="C847" s="133" t="s">
        <v>659</v>
      </c>
      <c r="D847" s="133" t="s">
        <v>150</v>
      </c>
      <c r="E847" s="134" t="s">
        <v>660</v>
      </c>
      <c r="F847" s="135" t="s">
        <v>661</v>
      </c>
      <c r="G847" s="136" t="s">
        <v>242</v>
      </c>
      <c r="H847" s="137">
        <v>150</v>
      </c>
      <c r="I847" s="138"/>
      <c r="J847" s="139">
        <f>ROUND(I847*H847,2)</f>
        <v>0</v>
      </c>
      <c r="K847" s="135" t="s">
        <v>154</v>
      </c>
      <c r="L847" s="34"/>
      <c r="M847" s="140" t="s">
        <v>32</v>
      </c>
      <c r="N847" s="141" t="s">
        <v>49</v>
      </c>
      <c r="P847" s="142">
        <f>O847*H847</f>
        <v>0</v>
      </c>
      <c r="Q847" s="142">
        <v>3.5E-4</v>
      </c>
      <c r="R847" s="142">
        <f>Q847*H847</f>
        <v>5.2499999999999998E-2</v>
      </c>
      <c r="S847" s="142">
        <v>0</v>
      </c>
      <c r="T847" s="143">
        <f>S847*H847</f>
        <v>0</v>
      </c>
      <c r="AR847" s="144" t="s">
        <v>649</v>
      </c>
      <c r="AT847" s="144" t="s">
        <v>150</v>
      </c>
      <c r="AU847" s="144" t="s">
        <v>87</v>
      </c>
      <c r="AY847" s="18" t="s">
        <v>147</v>
      </c>
      <c r="BE847" s="145">
        <f>IF(N847="základní",J847,0)</f>
        <v>0</v>
      </c>
      <c r="BF847" s="145">
        <f>IF(N847="snížená",J847,0)</f>
        <v>0</v>
      </c>
      <c r="BG847" s="145">
        <f>IF(N847="zákl. přenesená",J847,0)</f>
        <v>0</v>
      </c>
      <c r="BH847" s="145">
        <f>IF(N847="sníž. přenesená",J847,0)</f>
        <v>0</v>
      </c>
      <c r="BI847" s="145">
        <f>IF(N847="nulová",J847,0)</f>
        <v>0</v>
      </c>
      <c r="BJ847" s="18" t="s">
        <v>85</v>
      </c>
      <c r="BK847" s="145">
        <f>ROUND(I847*H847,2)</f>
        <v>0</v>
      </c>
      <c r="BL847" s="18" t="s">
        <v>649</v>
      </c>
      <c r="BM847" s="144" t="s">
        <v>662</v>
      </c>
    </row>
    <row r="848" spans="2:65" s="1" customFormat="1" ht="11.25">
      <c r="B848" s="34"/>
      <c r="D848" s="146" t="s">
        <v>157</v>
      </c>
      <c r="F848" s="147" t="s">
        <v>663</v>
      </c>
      <c r="I848" s="148"/>
      <c r="L848" s="34"/>
      <c r="M848" s="149"/>
      <c r="T848" s="55"/>
      <c r="AT848" s="18" t="s">
        <v>157</v>
      </c>
      <c r="AU848" s="18" t="s">
        <v>87</v>
      </c>
    </row>
    <row r="849" spans="2:65" s="12" customFormat="1" ht="11.25">
      <c r="B849" s="150"/>
      <c r="D849" s="151" t="s">
        <v>159</v>
      </c>
      <c r="E849" s="152" t="s">
        <v>32</v>
      </c>
      <c r="F849" s="153" t="s">
        <v>664</v>
      </c>
      <c r="H849" s="154">
        <v>150</v>
      </c>
      <c r="I849" s="155"/>
      <c r="L849" s="150"/>
      <c r="M849" s="156"/>
      <c r="T849" s="157"/>
      <c r="AT849" s="152" t="s">
        <v>159</v>
      </c>
      <c r="AU849" s="152" t="s">
        <v>87</v>
      </c>
      <c r="AV849" s="12" t="s">
        <v>87</v>
      </c>
      <c r="AW849" s="12" t="s">
        <v>39</v>
      </c>
      <c r="AX849" s="12" t="s">
        <v>85</v>
      </c>
      <c r="AY849" s="152" t="s">
        <v>147</v>
      </c>
    </row>
    <row r="850" spans="2:65" s="1" customFormat="1" ht="24.2" customHeight="1">
      <c r="B850" s="34"/>
      <c r="C850" s="133" t="s">
        <v>665</v>
      </c>
      <c r="D850" s="133" t="s">
        <v>150</v>
      </c>
      <c r="E850" s="134" t="s">
        <v>666</v>
      </c>
      <c r="F850" s="135" t="s">
        <v>667</v>
      </c>
      <c r="G850" s="136" t="s">
        <v>242</v>
      </c>
      <c r="H850" s="137">
        <v>150</v>
      </c>
      <c r="I850" s="138"/>
      <c r="J850" s="139">
        <f>ROUND(I850*H850,2)</f>
        <v>0</v>
      </c>
      <c r="K850" s="135" t="s">
        <v>154</v>
      </c>
      <c r="L850" s="34"/>
      <c r="M850" s="140" t="s">
        <v>32</v>
      </c>
      <c r="N850" s="141" t="s">
        <v>49</v>
      </c>
      <c r="P850" s="142">
        <f>O850*H850</f>
        <v>0</v>
      </c>
      <c r="Q850" s="142">
        <v>4.2000000000000002E-4</v>
      </c>
      <c r="R850" s="142">
        <f>Q850*H850</f>
        <v>6.3E-2</v>
      </c>
      <c r="S850" s="142">
        <v>0</v>
      </c>
      <c r="T850" s="143">
        <f>S850*H850</f>
        <v>0</v>
      </c>
      <c r="AR850" s="144" t="s">
        <v>649</v>
      </c>
      <c r="AT850" s="144" t="s">
        <v>150</v>
      </c>
      <c r="AU850" s="144" t="s">
        <v>87</v>
      </c>
      <c r="AY850" s="18" t="s">
        <v>147</v>
      </c>
      <c r="BE850" s="145">
        <f>IF(N850="základní",J850,0)</f>
        <v>0</v>
      </c>
      <c r="BF850" s="145">
        <f>IF(N850="snížená",J850,0)</f>
        <v>0</v>
      </c>
      <c r="BG850" s="145">
        <f>IF(N850="zákl. přenesená",J850,0)</f>
        <v>0</v>
      </c>
      <c r="BH850" s="145">
        <f>IF(N850="sníž. přenesená",J850,0)</f>
        <v>0</v>
      </c>
      <c r="BI850" s="145">
        <f>IF(N850="nulová",J850,0)</f>
        <v>0</v>
      </c>
      <c r="BJ850" s="18" t="s">
        <v>85</v>
      </c>
      <c r="BK850" s="145">
        <f>ROUND(I850*H850,2)</f>
        <v>0</v>
      </c>
      <c r="BL850" s="18" t="s">
        <v>649</v>
      </c>
      <c r="BM850" s="144" t="s">
        <v>668</v>
      </c>
    </row>
    <row r="851" spans="2:65" s="1" customFormat="1" ht="11.25">
      <c r="B851" s="34"/>
      <c r="D851" s="146" t="s">
        <v>157</v>
      </c>
      <c r="F851" s="147" t="s">
        <v>669</v>
      </c>
      <c r="I851" s="148"/>
      <c r="L851" s="34"/>
      <c r="M851" s="149"/>
      <c r="T851" s="55"/>
      <c r="AT851" s="18" t="s">
        <v>157</v>
      </c>
      <c r="AU851" s="18" t="s">
        <v>87</v>
      </c>
    </row>
    <row r="852" spans="2:65" s="12" customFormat="1" ht="11.25">
      <c r="B852" s="150"/>
      <c r="D852" s="151" t="s">
        <v>159</v>
      </c>
      <c r="E852" s="152" t="s">
        <v>32</v>
      </c>
      <c r="F852" s="153" t="s">
        <v>664</v>
      </c>
      <c r="H852" s="154">
        <v>150</v>
      </c>
      <c r="I852" s="155"/>
      <c r="L852" s="150"/>
      <c r="M852" s="156"/>
      <c r="T852" s="157"/>
      <c r="AT852" s="152" t="s">
        <v>159</v>
      </c>
      <c r="AU852" s="152" t="s">
        <v>87</v>
      </c>
      <c r="AV852" s="12" t="s">
        <v>87</v>
      </c>
      <c r="AW852" s="12" t="s">
        <v>39</v>
      </c>
      <c r="AX852" s="12" t="s">
        <v>85</v>
      </c>
      <c r="AY852" s="152" t="s">
        <v>147</v>
      </c>
    </row>
    <row r="853" spans="2:65" s="1" customFormat="1" ht="24.2" customHeight="1">
      <c r="B853" s="34"/>
      <c r="C853" s="133" t="s">
        <v>670</v>
      </c>
      <c r="D853" s="133" t="s">
        <v>150</v>
      </c>
      <c r="E853" s="134" t="s">
        <v>671</v>
      </c>
      <c r="F853" s="135" t="s">
        <v>672</v>
      </c>
      <c r="G853" s="136" t="s">
        <v>242</v>
      </c>
      <c r="H853" s="137">
        <v>50</v>
      </c>
      <c r="I853" s="138"/>
      <c r="J853" s="139">
        <f>ROUND(I853*H853,2)</f>
        <v>0</v>
      </c>
      <c r="K853" s="135" t="s">
        <v>32</v>
      </c>
      <c r="L853" s="34"/>
      <c r="M853" s="140" t="s">
        <v>32</v>
      </c>
      <c r="N853" s="141" t="s">
        <v>49</v>
      </c>
      <c r="P853" s="142">
        <f>O853*H853</f>
        <v>0</v>
      </c>
      <c r="Q853" s="142">
        <v>9.3000000000000005E-4</v>
      </c>
      <c r="R853" s="142">
        <f>Q853*H853</f>
        <v>4.65E-2</v>
      </c>
      <c r="S853" s="142">
        <v>0</v>
      </c>
      <c r="T853" s="143">
        <f>S853*H853</f>
        <v>0</v>
      </c>
      <c r="AR853" s="144" t="s">
        <v>649</v>
      </c>
      <c r="AT853" s="144" t="s">
        <v>150</v>
      </c>
      <c r="AU853" s="144" t="s">
        <v>87</v>
      </c>
      <c r="AY853" s="18" t="s">
        <v>147</v>
      </c>
      <c r="BE853" s="145">
        <f>IF(N853="základní",J853,0)</f>
        <v>0</v>
      </c>
      <c r="BF853" s="145">
        <f>IF(N853="snížená",J853,0)</f>
        <v>0</v>
      </c>
      <c r="BG853" s="145">
        <f>IF(N853="zákl. přenesená",J853,0)</f>
        <v>0</v>
      </c>
      <c r="BH853" s="145">
        <f>IF(N853="sníž. přenesená",J853,0)</f>
        <v>0</v>
      </c>
      <c r="BI853" s="145">
        <f>IF(N853="nulová",J853,0)</f>
        <v>0</v>
      </c>
      <c r="BJ853" s="18" t="s">
        <v>85</v>
      </c>
      <c r="BK853" s="145">
        <f>ROUND(I853*H853,2)</f>
        <v>0</v>
      </c>
      <c r="BL853" s="18" t="s">
        <v>649</v>
      </c>
      <c r="BM853" s="144" t="s">
        <v>673</v>
      </c>
    </row>
    <row r="854" spans="2:65" s="12" customFormat="1" ht="11.25">
      <c r="B854" s="150"/>
      <c r="D854" s="151" t="s">
        <v>159</v>
      </c>
      <c r="E854" s="152" t="s">
        <v>32</v>
      </c>
      <c r="F854" s="153" t="s">
        <v>674</v>
      </c>
      <c r="H854" s="154">
        <v>50</v>
      </c>
      <c r="I854" s="155"/>
      <c r="L854" s="150"/>
      <c r="M854" s="156"/>
      <c r="T854" s="157"/>
      <c r="AT854" s="152" t="s">
        <v>159</v>
      </c>
      <c r="AU854" s="152" t="s">
        <v>87</v>
      </c>
      <c r="AV854" s="12" t="s">
        <v>87</v>
      </c>
      <c r="AW854" s="12" t="s">
        <v>39</v>
      </c>
      <c r="AX854" s="12" t="s">
        <v>85</v>
      </c>
      <c r="AY854" s="152" t="s">
        <v>147</v>
      </c>
    </row>
    <row r="855" spans="2:65" s="1" customFormat="1" ht="33" customHeight="1">
      <c r="B855" s="34"/>
      <c r="C855" s="133" t="s">
        <v>675</v>
      </c>
      <c r="D855" s="133" t="s">
        <v>150</v>
      </c>
      <c r="E855" s="134" t="s">
        <v>676</v>
      </c>
      <c r="F855" s="135" t="s">
        <v>677</v>
      </c>
      <c r="G855" s="136" t="s">
        <v>242</v>
      </c>
      <c r="H855" s="137">
        <v>50</v>
      </c>
      <c r="I855" s="138"/>
      <c r="J855" s="139">
        <f>ROUND(I855*H855,2)</f>
        <v>0</v>
      </c>
      <c r="K855" s="135" t="s">
        <v>32</v>
      </c>
      <c r="L855" s="34"/>
      <c r="M855" s="140" t="s">
        <v>32</v>
      </c>
      <c r="N855" s="141" t="s">
        <v>49</v>
      </c>
      <c r="P855" s="142">
        <f>O855*H855</f>
        <v>0</v>
      </c>
      <c r="Q855" s="142">
        <v>2.0200000000000001E-3</v>
      </c>
      <c r="R855" s="142">
        <f>Q855*H855</f>
        <v>0.10100000000000001</v>
      </c>
      <c r="S855" s="142">
        <v>0</v>
      </c>
      <c r="T855" s="143">
        <f>S855*H855</f>
        <v>0</v>
      </c>
      <c r="AR855" s="144" t="s">
        <v>649</v>
      </c>
      <c r="AT855" s="144" t="s">
        <v>150</v>
      </c>
      <c r="AU855" s="144" t="s">
        <v>87</v>
      </c>
      <c r="AY855" s="18" t="s">
        <v>147</v>
      </c>
      <c r="BE855" s="145">
        <f>IF(N855="základní",J855,0)</f>
        <v>0</v>
      </c>
      <c r="BF855" s="145">
        <f>IF(N855="snížená",J855,0)</f>
        <v>0</v>
      </c>
      <c r="BG855" s="145">
        <f>IF(N855="zákl. přenesená",J855,0)</f>
        <v>0</v>
      </c>
      <c r="BH855" s="145">
        <f>IF(N855="sníž. přenesená",J855,0)</f>
        <v>0</v>
      </c>
      <c r="BI855" s="145">
        <f>IF(N855="nulová",J855,0)</f>
        <v>0</v>
      </c>
      <c r="BJ855" s="18" t="s">
        <v>85</v>
      </c>
      <c r="BK855" s="145">
        <f>ROUND(I855*H855,2)</f>
        <v>0</v>
      </c>
      <c r="BL855" s="18" t="s">
        <v>649</v>
      </c>
      <c r="BM855" s="144" t="s">
        <v>678</v>
      </c>
    </row>
    <row r="856" spans="2:65" s="12" customFormat="1" ht="11.25">
      <c r="B856" s="150"/>
      <c r="D856" s="151" t="s">
        <v>159</v>
      </c>
      <c r="E856" s="152" t="s">
        <v>32</v>
      </c>
      <c r="F856" s="153" t="s">
        <v>674</v>
      </c>
      <c r="H856" s="154">
        <v>50</v>
      </c>
      <c r="I856" s="155"/>
      <c r="L856" s="150"/>
      <c r="M856" s="156"/>
      <c r="T856" s="157"/>
      <c r="AT856" s="152" t="s">
        <v>159</v>
      </c>
      <c r="AU856" s="152" t="s">
        <v>87</v>
      </c>
      <c r="AV856" s="12" t="s">
        <v>87</v>
      </c>
      <c r="AW856" s="12" t="s">
        <v>39</v>
      </c>
      <c r="AX856" s="12" t="s">
        <v>85</v>
      </c>
      <c r="AY856" s="152" t="s">
        <v>147</v>
      </c>
    </row>
    <row r="857" spans="2:65" s="1" customFormat="1" ht="37.9" customHeight="1">
      <c r="B857" s="34"/>
      <c r="C857" s="133" t="s">
        <v>679</v>
      </c>
      <c r="D857" s="133" t="s">
        <v>150</v>
      </c>
      <c r="E857" s="134" t="s">
        <v>680</v>
      </c>
      <c r="F857" s="135" t="s">
        <v>681</v>
      </c>
      <c r="G857" s="136" t="s">
        <v>242</v>
      </c>
      <c r="H857" s="137">
        <v>3</v>
      </c>
      <c r="I857" s="138"/>
      <c r="J857" s="139">
        <f>ROUND(I857*H857,2)</f>
        <v>0</v>
      </c>
      <c r="K857" s="135" t="s">
        <v>32</v>
      </c>
      <c r="L857" s="34"/>
      <c r="M857" s="140" t="s">
        <v>32</v>
      </c>
      <c r="N857" s="141" t="s">
        <v>49</v>
      </c>
      <c r="P857" s="142">
        <f>O857*H857</f>
        <v>0</v>
      </c>
      <c r="Q857" s="142">
        <v>1.84E-2</v>
      </c>
      <c r="R857" s="142">
        <f>Q857*H857</f>
        <v>5.5199999999999999E-2</v>
      </c>
      <c r="S857" s="142">
        <v>0</v>
      </c>
      <c r="T857" s="143">
        <f>S857*H857</f>
        <v>0</v>
      </c>
      <c r="AR857" s="144" t="s">
        <v>649</v>
      </c>
      <c r="AT857" s="144" t="s">
        <v>150</v>
      </c>
      <c r="AU857" s="144" t="s">
        <v>87</v>
      </c>
      <c r="AY857" s="18" t="s">
        <v>147</v>
      </c>
      <c r="BE857" s="145">
        <f>IF(N857="základní",J857,0)</f>
        <v>0</v>
      </c>
      <c r="BF857" s="145">
        <f>IF(N857="snížená",J857,0)</f>
        <v>0</v>
      </c>
      <c r="BG857" s="145">
        <f>IF(N857="zákl. přenesená",J857,0)</f>
        <v>0</v>
      </c>
      <c r="BH857" s="145">
        <f>IF(N857="sníž. přenesená",J857,0)</f>
        <v>0</v>
      </c>
      <c r="BI857" s="145">
        <f>IF(N857="nulová",J857,0)</f>
        <v>0</v>
      </c>
      <c r="BJ857" s="18" t="s">
        <v>85</v>
      </c>
      <c r="BK857" s="145">
        <f>ROUND(I857*H857,2)</f>
        <v>0</v>
      </c>
      <c r="BL857" s="18" t="s">
        <v>649</v>
      </c>
      <c r="BM857" s="144" t="s">
        <v>682</v>
      </c>
    </row>
    <row r="858" spans="2:65" s="12" customFormat="1" ht="11.25">
      <c r="B858" s="150"/>
      <c r="D858" s="151" t="s">
        <v>159</v>
      </c>
      <c r="E858" s="152" t="s">
        <v>32</v>
      </c>
      <c r="F858" s="153" t="s">
        <v>683</v>
      </c>
      <c r="H858" s="154">
        <v>3</v>
      </c>
      <c r="I858" s="155"/>
      <c r="L858" s="150"/>
      <c r="M858" s="156"/>
      <c r="T858" s="157"/>
      <c r="AT858" s="152" t="s">
        <v>159</v>
      </c>
      <c r="AU858" s="152" t="s">
        <v>87</v>
      </c>
      <c r="AV858" s="12" t="s">
        <v>87</v>
      </c>
      <c r="AW858" s="12" t="s">
        <v>39</v>
      </c>
      <c r="AX858" s="12" t="s">
        <v>85</v>
      </c>
      <c r="AY858" s="152" t="s">
        <v>147</v>
      </c>
    </row>
    <row r="859" spans="2:65" s="1" customFormat="1" ht="24.2" customHeight="1">
      <c r="B859" s="34"/>
      <c r="C859" s="133" t="s">
        <v>684</v>
      </c>
      <c r="D859" s="133" t="s">
        <v>150</v>
      </c>
      <c r="E859" s="134" t="s">
        <v>685</v>
      </c>
      <c r="F859" s="135" t="s">
        <v>686</v>
      </c>
      <c r="G859" s="136" t="s">
        <v>153</v>
      </c>
      <c r="H859" s="137">
        <v>20</v>
      </c>
      <c r="I859" s="138"/>
      <c r="J859" s="139">
        <f>ROUND(I859*H859,2)</f>
        <v>0</v>
      </c>
      <c r="K859" s="135" t="s">
        <v>154</v>
      </c>
      <c r="L859" s="34"/>
      <c r="M859" s="140" t="s">
        <v>32</v>
      </c>
      <c r="N859" s="141" t="s">
        <v>49</v>
      </c>
      <c r="P859" s="142">
        <f>O859*H859</f>
        <v>0</v>
      </c>
      <c r="Q859" s="142">
        <v>0</v>
      </c>
      <c r="R859" s="142">
        <f>Q859*H859</f>
        <v>0</v>
      </c>
      <c r="S859" s="142">
        <v>4.0000000000000001E-3</v>
      </c>
      <c r="T859" s="143">
        <f>S859*H859</f>
        <v>0.08</v>
      </c>
      <c r="AR859" s="144" t="s">
        <v>649</v>
      </c>
      <c r="AT859" s="144" t="s">
        <v>150</v>
      </c>
      <c r="AU859" s="144" t="s">
        <v>87</v>
      </c>
      <c r="AY859" s="18" t="s">
        <v>147</v>
      </c>
      <c r="BE859" s="145">
        <f>IF(N859="základní",J859,0)</f>
        <v>0</v>
      </c>
      <c r="BF859" s="145">
        <f>IF(N859="snížená",J859,0)</f>
        <v>0</v>
      </c>
      <c r="BG859" s="145">
        <f>IF(N859="zákl. přenesená",J859,0)</f>
        <v>0</v>
      </c>
      <c r="BH859" s="145">
        <f>IF(N859="sníž. přenesená",J859,0)</f>
        <v>0</v>
      </c>
      <c r="BI859" s="145">
        <f>IF(N859="nulová",J859,0)</f>
        <v>0</v>
      </c>
      <c r="BJ859" s="18" t="s">
        <v>85</v>
      </c>
      <c r="BK859" s="145">
        <f>ROUND(I859*H859,2)</f>
        <v>0</v>
      </c>
      <c r="BL859" s="18" t="s">
        <v>649</v>
      </c>
      <c r="BM859" s="144" t="s">
        <v>687</v>
      </c>
    </row>
    <row r="860" spans="2:65" s="1" customFormat="1" ht="11.25">
      <c r="B860" s="34"/>
      <c r="D860" s="146" t="s">
        <v>157</v>
      </c>
      <c r="F860" s="147" t="s">
        <v>688</v>
      </c>
      <c r="I860" s="148"/>
      <c r="L860" s="34"/>
      <c r="M860" s="149"/>
      <c r="T860" s="55"/>
      <c r="AT860" s="18" t="s">
        <v>157</v>
      </c>
      <c r="AU860" s="18" t="s">
        <v>87</v>
      </c>
    </row>
    <row r="861" spans="2:65" s="12" customFormat="1" ht="11.25">
      <c r="B861" s="150"/>
      <c r="D861" s="151" t="s">
        <v>159</v>
      </c>
      <c r="E861" s="152" t="s">
        <v>32</v>
      </c>
      <c r="F861" s="153" t="s">
        <v>689</v>
      </c>
      <c r="H861" s="154">
        <v>20</v>
      </c>
      <c r="I861" s="155"/>
      <c r="L861" s="150"/>
      <c r="M861" s="156"/>
      <c r="T861" s="157"/>
      <c r="AT861" s="152" t="s">
        <v>159</v>
      </c>
      <c r="AU861" s="152" t="s">
        <v>87</v>
      </c>
      <c r="AV861" s="12" t="s">
        <v>87</v>
      </c>
      <c r="AW861" s="12" t="s">
        <v>39</v>
      </c>
      <c r="AX861" s="12" t="s">
        <v>85</v>
      </c>
      <c r="AY861" s="152" t="s">
        <v>147</v>
      </c>
    </row>
    <row r="862" spans="2:65" s="1" customFormat="1" ht="24.2" customHeight="1">
      <c r="B862" s="34"/>
      <c r="C862" s="133" t="s">
        <v>690</v>
      </c>
      <c r="D862" s="133" t="s">
        <v>150</v>
      </c>
      <c r="E862" s="134" t="s">
        <v>691</v>
      </c>
      <c r="F862" s="135" t="s">
        <v>692</v>
      </c>
      <c r="G862" s="136" t="s">
        <v>153</v>
      </c>
      <c r="H862" s="137">
        <v>10</v>
      </c>
      <c r="I862" s="138"/>
      <c r="J862" s="139">
        <f>ROUND(I862*H862,2)</f>
        <v>0</v>
      </c>
      <c r="K862" s="135" t="s">
        <v>154</v>
      </c>
      <c r="L862" s="34"/>
      <c r="M862" s="140" t="s">
        <v>32</v>
      </c>
      <c r="N862" s="141" t="s">
        <v>49</v>
      </c>
      <c r="P862" s="142">
        <f>O862*H862</f>
        <v>0</v>
      </c>
      <c r="Q862" s="142">
        <v>0</v>
      </c>
      <c r="R862" s="142">
        <f>Q862*H862</f>
        <v>0</v>
      </c>
      <c r="S862" s="142">
        <v>1.2E-2</v>
      </c>
      <c r="T862" s="143">
        <f>S862*H862</f>
        <v>0.12</v>
      </c>
      <c r="AR862" s="144" t="s">
        <v>649</v>
      </c>
      <c r="AT862" s="144" t="s">
        <v>150</v>
      </c>
      <c r="AU862" s="144" t="s">
        <v>87</v>
      </c>
      <c r="AY862" s="18" t="s">
        <v>147</v>
      </c>
      <c r="BE862" s="145">
        <f>IF(N862="základní",J862,0)</f>
        <v>0</v>
      </c>
      <c r="BF862" s="145">
        <f>IF(N862="snížená",J862,0)</f>
        <v>0</v>
      </c>
      <c r="BG862" s="145">
        <f>IF(N862="zákl. přenesená",J862,0)</f>
        <v>0</v>
      </c>
      <c r="BH862" s="145">
        <f>IF(N862="sníž. přenesená",J862,0)</f>
        <v>0</v>
      </c>
      <c r="BI862" s="145">
        <f>IF(N862="nulová",J862,0)</f>
        <v>0</v>
      </c>
      <c r="BJ862" s="18" t="s">
        <v>85</v>
      </c>
      <c r="BK862" s="145">
        <f>ROUND(I862*H862,2)</f>
        <v>0</v>
      </c>
      <c r="BL862" s="18" t="s">
        <v>649</v>
      </c>
      <c r="BM862" s="144" t="s">
        <v>693</v>
      </c>
    </row>
    <row r="863" spans="2:65" s="1" customFormat="1" ht="11.25">
      <c r="B863" s="34"/>
      <c r="D863" s="146" t="s">
        <v>157</v>
      </c>
      <c r="F863" s="147" t="s">
        <v>694</v>
      </c>
      <c r="I863" s="148"/>
      <c r="L863" s="34"/>
      <c r="M863" s="149"/>
      <c r="T863" s="55"/>
      <c r="AT863" s="18" t="s">
        <v>157</v>
      </c>
      <c r="AU863" s="18" t="s">
        <v>87</v>
      </c>
    </row>
    <row r="864" spans="2:65" s="12" customFormat="1" ht="11.25">
      <c r="B864" s="150"/>
      <c r="D864" s="151" t="s">
        <v>159</v>
      </c>
      <c r="E864" s="152" t="s">
        <v>32</v>
      </c>
      <c r="F864" s="153" t="s">
        <v>695</v>
      </c>
      <c r="H864" s="154">
        <v>10</v>
      </c>
      <c r="I864" s="155"/>
      <c r="L864" s="150"/>
      <c r="M864" s="156"/>
      <c r="T864" s="157"/>
      <c r="AT864" s="152" t="s">
        <v>159</v>
      </c>
      <c r="AU864" s="152" t="s">
        <v>87</v>
      </c>
      <c r="AV864" s="12" t="s">
        <v>87</v>
      </c>
      <c r="AW864" s="12" t="s">
        <v>39</v>
      </c>
      <c r="AX864" s="12" t="s">
        <v>85</v>
      </c>
      <c r="AY864" s="152" t="s">
        <v>147</v>
      </c>
    </row>
    <row r="865" spans="2:65" s="1" customFormat="1" ht="24.2" customHeight="1">
      <c r="B865" s="34"/>
      <c r="C865" s="133" t="s">
        <v>649</v>
      </c>
      <c r="D865" s="133" t="s">
        <v>150</v>
      </c>
      <c r="E865" s="134" t="s">
        <v>696</v>
      </c>
      <c r="F865" s="135" t="s">
        <v>697</v>
      </c>
      <c r="G865" s="136" t="s">
        <v>153</v>
      </c>
      <c r="H865" s="137">
        <v>17</v>
      </c>
      <c r="I865" s="138"/>
      <c r="J865" s="139">
        <f>ROUND(I865*H865,2)</f>
        <v>0</v>
      </c>
      <c r="K865" s="135" t="s">
        <v>154</v>
      </c>
      <c r="L865" s="34"/>
      <c r="M865" s="140" t="s">
        <v>32</v>
      </c>
      <c r="N865" s="141" t="s">
        <v>49</v>
      </c>
      <c r="P865" s="142">
        <f>O865*H865</f>
        <v>0</v>
      </c>
      <c r="Q865" s="142">
        <v>0</v>
      </c>
      <c r="R865" s="142">
        <f>Q865*H865</f>
        <v>0</v>
      </c>
      <c r="S865" s="142">
        <v>1.6E-2</v>
      </c>
      <c r="T865" s="143">
        <f>S865*H865</f>
        <v>0.27200000000000002</v>
      </c>
      <c r="AR865" s="144" t="s">
        <v>649</v>
      </c>
      <c r="AT865" s="144" t="s">
        <v>150</v>
      </c>
      <c r="AU865" s="144" t="s">
        <v>87</v>
      </c>
      <c r="AY865" s="18" t="s">
        <v>147</v>
      </c>
      <c r="BE865" s="145">
        <f>IF(N865="základní",J865,0)</f>
        <v>0</v>
      </c>
      <c r="BF865" s="145">
        <f>IF(N865="snížená",J865,0)</f>
        <v>0</v>
      </c>
      <c r="BG865" s="145">
        <f>IF(N865="zákl. přenesená",J865,0)</f>
        <v>0</v>
      </c>
      <c r="BH865" s="145">
        <f>IF(N865="sníž. přenesená",J865,0)</f>
        <v>0</v>
      </c>
      <c r="BI865" s="145">
        <f>IF(N865="nulová",J865,0)</f>
        <v>0</v>
      </c>
      <c r="BJ865" s="18" t="s">
        <v>85</v>
      </c>
      <c r="BK865" s="145">
        <f>ROUND(I865*H865,2)</f>
        <v>0</v>
      </c>
      <c r="BL865" s="18" t="s">
        <v>649</v>
      </c>
      <c r="BM865" s="144" t="s">
        <v>698</v>
      </c>
    </row>
    <row r="866" spans="2:65" s="1" customFormat="1" ht="11.25">
      <c r="B866" s="34"/>
      <c r="D866" s="146" t="s">
        <v>157</v>
      </c>
      <c r="F866" s="147" t="s">
        <v>699</v>
      </c>
      <c r="I866" s="148"/>
      <c r="L866" s="34"/>
      <c r="M866" s="149"/>
      <c r="T866" s="55"/>
      <c r="AT866" s="18" t="s">
        <v>157</v>
      </c>
      <c r="AU866" s="18" t="s">
        <v>87</v>
      </c>
    </row>
    <row r="867" spans="2:65" s="12" customFormat="1" ht="11.25">
      <c r="B867" s="150"/>
      <c r="D867" s="151" t="s">
        <v>159</v>
      </c>
      <c r="E867" s="152" t="s">
        <v>32</v>
      </c>
      <c r="F867" s="153" t="s">
        <v>700</v>
      </c>
      <c r="H867" s="154">
        <v>17</v>
      </c>
      <c r="I867" s="155"/>
      <c r="L867" s="150"/>
      <c r="M867" s="156"/>
      <c r="T867" s="157"/>
      <c r="AT867" s="152" t="s">
        <v>159</v>
      </c>
      <c r="AU867" s="152" t="s">
        <v>87</v>
      </c>
      <c r="AV867" s="12" t="s">
        <v>87</v>
      </c>
      <c r="AW867" s="12" t="s">
        <v>39</v>
      </c>
      <c r="AX867" s="12" t="s">
        <v>85</v>
      </c>
      <c r="AY867" s="152" t="s">
        <v>147</v>
      </c>
    </row>
    <row r="868" spans="2:65" s="1" customFormat="1" ht="37.9" customHeight="1">
      <c r="B868" s="34"/>
      <c r="C868" s="133" t="s">
        <v>701</v>
      </c>
      <c r="D868" s="133" t="s">
        <v>150</v>
      </c>
      <c r="E868" s="134" t="s">
        <v>702</v>
      </c>
      <c r="F868" s="135" t="s">
        <v>703</v>
      </c>
      <c r="G868" s="136" t="s">
        <v>153</v>
      </c>
      <c r="H868" s="137">
        <v>2</v>
      </c>
      <c r="I868" s="138"/>
      <c r="J868" s="139">
        <f>ROUND(I868*H868,2)</f>
        <v>0</v>
      </c>
      <c r="K868" s="135" t="s">
        <v>154</v>
      </c>
      <c r="L868" s="34"/>
      <c r="M868" s="140" t="s">
        <v>32</v>
      </c>
      <c r="N868" s="141" t="s">
        <v>49</v>
      </c>
      <c r="P868" s="142">
        <f>O868*H868</f>
        <v>0</v>
      </c>
      <c r="Q868" s="142">
        <v>0</v>
      </c>
      <c r="R868" s="142">
        <f>Q868*H868</f>
        <v>0</v>
      </c>
      <c r="S868" s="142">
        <v>0.05</v>
      </c>
      <c r="T868" s="143">
        <f>S868*H868</f>
        <v>0.1</v>
      </c>
      <c r="AR868" s="144" t="s">
        <v>649</v>
      </c>
      <c r="AT868" s="144" t="s">
        <v>150</v>
      </c>
      <c r="AU868" s="144" t="s">
        <v>87</v>
      </c>
      <c r="AY868" s="18" t="s">
        <v>147</v>
      </c>
      <c r="BE868" s="145">
        <f>IF(N868="základní",J868,0)</f>
        <v>0</v>
      </c>
      <c r="BF868" s="145">
        <f>IF(N868="snížená",J868,0)</f>
        <v>0</v>
      </c>
      <c r="BG868" s="145">
        <f>IF(N868="zákl. přenesená",J868,0)</f>
        <v>0</v>
      </c>
      <c r="BH868" s="145">
        <f>IF(N868="sníž. přenesená",J868,0)</f>
        <v>0</v>
      </c>
      <c r="BI868" s="145">
        <f>IF(N868="nulová",J868,0)</f>
        <v>0</v>
      </c>
      <c r="BJ868" s="18" t="s">
        <v>85</v>
      </c>
      <c r="BK868" s="145">
        <f>ROUND(I868*H868,2)</f>
        <v>0</v>
      </c>
      <c r="BL868" s="18" t="s">
        <v>649</v>
      </c>
      <c r="BM868" s="144" t="s">
        <v>704</v>
      </c>
    </row>
    <row r="869" spans="2:65" s="1" customFormat="1" ht="11.25">
      <c r="B869" s="34"/>
      <c r="D869" s="146" t="s">
        <v>157</v>
      </c>
      <c r="F869" s="147" t="s">
        <v>705</v>
      </c>
      <c r="I869" s="148"/>
      <c r="L869" s="34"/>
      <c r="M869" s="149"/>
      <c r="T869" s="55"/>
      <c r="AT869" s="18" t="s">
        <v>157</v>
      </c>
      <c r="AU869" s="18" t="s">
        <v>87</v>
      </c>
    </row>
    <row r="870" spans="2:65" s="12" customFormat="1" ht="11.25">
      <c r="B870" s="150"/>
      <c r="D870" s="151" t="s">
        <v>159</v>
      </c>
      <c r="E870" s="152" t="s">
        <v>32</v>
      </c>
      <c r="F870" s="153" t="s">
        <v>706</v>
      </c>
      <c r="H870" s="154">
        <v>2</v>
      </c>
      <c r="I870" s="155"/>
      <c r="L870" s="150"/>
      <c r="M870" s="156"/>
      <c r="T870" s="157"/>
      <c r="AT870" s="152" t="s">
        <v>159</v>
      </c>
      <c r="AU870" s="152" t="s">
        <v>87</v>
      </c>
      <c r="AV870" s="12" t="s">
        <v>87</v>
      </c>
      <c r="AW870" s="12" t="s">
        <v>39</v>
      </c>
      <c r="AX870" s="12" t="s">
        <v>85</v>
      </c>
      <c r="AY870" s="152" t="s">
        <v>147</v>
      </c>
    </row>
    <row r="871" spans="2:65" s="1" customFormat="1" ht="24.2" customHeight="1">
      <c r="B871" s="34"/>
      <c r="C871" s="133" t="s">
        <v>707</v>
      </c>
      <c r="D871" s="133" t="s">
        <v>150</v>
      </c>
      <c r="E871" s="134" t="s">
        <v>708</v>
      </c>
      <c r="F871" s="135" t="s">
        <v>709</v>
      </c>
      <c r="G871" s="136" t="s">
        <v>153</v>
      </c>
      <c r="H871" s="137">
        <v>9</v>
      </c>
      <c r="I871" s="138"/>
      <c r="J871" s="139">
        <f>ROUND(I871*H871,2)</f>
        <v>0</v>
      </c>
      <c r="K871" s="135" t="s">
        <v>154</v>
      </c>
      <c r="L871" s="34"/>
      <c r="M871" s="140" t="s">
        <v>32</v>
      </c>
      <c r="N871" s="141" t="s">
        <v>49</v>
      </c>
      <c r="P871" s="142">
        <f>O871*H871</f>
        <v>0</v>
      </c>
      <c r="Q871" s="142">
        <v>0</v>
      </c>
      <c r="R871" s="142">
        <f>Q871*H871</f>
        <v>0</v>
      </c>
      <c r="S871" s="142">
        <v>5.6999999999999998E-4</v>
      </c>
      <c r="T871" s="143">
        <f>S871*H871</f>
        <v>5.13E-3</v>
      </c>
      <c r="AR871" s="144" t="s">
        <v>649</v>
      </c>
      <c r="AT871" s="144" t="s">
        <v>150</v>
      </c>
      <c r="AU871" s="144" t="s">
        <v>87</v>
      </c>
      <c r="AY871" s="18" t="s">
        <v>147</v>
      </c>
      <c r="BE871" s="145">
        <f>IF(N871="základní",J871,0)</f>
        <v>0</v>
      </c>
      <c r="BF871" s="145">
        <f>IF(N871="snížená",J871,0)</f>
        <v>0</v>
      </c>
      <c r="BG871" s="145">
        <f>IF(N871="zákl. přenesená",J871,0)</f>
        <v>0</v>
      </c>
      <c r="BH871" s="145">
        <f>IF(N871="sníž. přenesená",J871,0)</f>
        <v>0</v>
      </c>
      <c r="BI871" s="145">
        <f>IF(N871="nulová",J871,0)</f>
        <v>0</v>
      </c>
      <c r="BJ871" s="18" t="s">
        <v>85</v>
      </c>
      <c r="BK871" s="145">
        <f>ROUND(I871*H871,2)</f>
        <v>0</v>
      </c>
      <c r="BL871" s="18" t="s">
        <v>649</v>
      </c>
      <c r="BM871" s="144" t="s">
        <v>710</v>
      </c>
    </row>
    <row r="872" spans="2:65" s="1" customFormat="1" ht="11.25">
      <c r="B872" s="34"/>
      <c r="D872" s="146" t="s">
        <v>157</v>
      </c>
      <c r="F872" s="147" t="s">
        <v>711</v>
      </c>
      <c r="I872" s="148"/>
      <c r="L872" s="34"/>
      <c r="M872" s="149"/>
      <c r="T872" s="55"/>
      <c r="AT872" s="18" t="s">
        <v>157</v>
      </c>
      <c r="AU872" s="18" t="s">
        <v>87</v>
      </c>
    </row>
    <row r="873" spans="2:65" s="12" customFormat="1" ht="11.25">
      <c r="B873" s="150"/>
      <c r="D873" s="151" t="s">
        <v>159</v>
      </c>
      <c r="E873" s="152" t="s">
        <v>32</v>
      </c>
      <c r="F873" s="153" t="s">
        <v>712</v>
      </c>
      <c r="H873" s="154">
        <v>9</v>
      </c>
      <c r="I873" s="155"/>
      <c r="L873" s="150"/>
      <c r="M873" s="156"/>
      <c r="T873" s="157"/>
      <c r="AT873" s="152" t="s">
        <v>159</v>
      </c>
      <c r="AU873" s="152" t="s">
        <v>87</v>
      </c>
      <c r="AV873" s="12" t="s">
        <v>87</v>
      </c>
      <c r="AW873" s="12" t="s">
        <v>39</v>
      </c>
      <c r="AX873" s="12" t="s">
        <v>85</v>
      </c>
      <c r="AY873" s="152" t="s">
        <v>147</v>
      </c>
    </row>
    <row r="874" spans="2:65" s="1" customFormat="1" ht="24.2" customHeight="1">
      <c r="B874" s="34"/>
      <c r="C874" s="133" t="s">
        <v>713</v>
      </c>
      <c r="D874" s="133" t="s">
        <v>150</v>
      </c>
      <c r="E874" s="134" t="s">
        <v>714</v>
      </c>
      <c r="F874" s="135" t="s">
        <v>715</v>
      </c>
      <c r="G874" s="136" t="s">
        <v>242</v>
      </c>
      <c r="H874" s="137">
        <v>218</v>
      </c>
      <c r="I874" s="138"/>
      <c r="J874" s="139">
        <f>ROUND(I874*H874,2)</f>
        <v>0</v>
      </c>
      <c r="K874" s="135" t="s">
        <v>32</v>
      </c>
      <c r="L874" s="34"/>
      <c r="M874" s="140" t="s">
        <v>32</v>
      </c>
      <c r="N874" s="141" t="s">
        <v>49</v>
      </c>
      <c r="P874" s="142">
        <f>O874*H874</f>
        <v>0</v>
      </c>
      <c r="Q874" s="142">
        <v>0</v>
      </c>
      <c r="R874" s="142">
        <f>Q874*H874</f>
        <v>0</v>
      </c>
      <c r="S874" s="142">
        <v>2E-3</v>
      </c>
      <c r="T874" s="143">
        <f>S874*H874</f>
        <v>0.436</v>
      </c>
      <c r="AR874" s="144" t="s">
        <v>649</v>
      </c>
      <c r="AT874" s="144" t="s">
        <v>150</v>
      </c>
      <c r="AU874" s="144" t="s">
        <v>87</v>
      </c>
      <c r="AY874" s="18" t="s">
        <v>147</v>
      </c>
      <c r="BE874" s="145">
        <f>IF(N874="základní",J874,0)</f>
        <v>0</v>
      </c>
      <c r="BF874" s="145">
        <f>IF(N874="snížená",J874,0)</f>
        <v>0</v>
      </c>
      <c r="BG874" s="145">
        <f>IF(N874="zákl. přenesená",J874,0)</f>
        <v>0</v>
      </c>
      <c r="BH874" s="145">
        <f>IF(N874="sníž. přenesená",J874,0)</f>
        <v>0</v>
      </c>
      <c r="BI874" s="145">
        <f>IF(N874="nulová",J874,0)</f>
        <v>0</v>
      </c>
      <c r="BJ874" s="18" t="s">
        <v>85</v>
      </c>
      <c r="BK874" s="145">
        <f>ROUND(I874*H874,2)</f>
        <v>0</v>
      </c>
      <c r="BL874" s="18" t="s">
        <v>649</v>
      </c>
      <c r="BM874" s="144" t="s">
        <v>716</v>
      </c>
    </row>
    <row r="875" spans="2:65" s="12" customFormat="1" ht="11.25">
      <c r="B875" s="150"/>
      <c r="D875" s="151" t="s">
        <v>159</v>
      </c>
      <c r="E875" s="152" t="s">
        <v>32</v>
      </c>
      <c r="F875" s="153" t="s">
        <v>652</v>
      </c>
      <c r="H875" s="154">
        <v>218</v>
      </c>
      <c r="I875" s="155"/>
      <c r="L875" s="150"/>
      <c r="M875" s="156"/>
      <c r="T875" s="157"/>
      <c r="AT875" s="152" t="s">
        <v>159</v>
      </c>
      <c r="AU875" s="152" t="s">
        <v>87</v>
      </c>
      <c r="AV875" s="12" t="s">
        <v>87</v>
      </c>
      <c r="AW875" s="12" t="s">
        <v>39</v>
      </c>
      <c r="AX875" s="12" t="s">
        <v>85</v>
      </c>
      <c r="AY875" s="152" t="s">
        <v>147</v>
      </c>
    </row>
    <row r="876" spans="2:65" s="1" customFormat="1" ht="37.9" customHeight="1">
      <c r="B876" s="34"/>
      <c r="C876" s="133" t="s">
        <v>717</v>
      </c>
      <c r="D876" s="133" t="s">
        <v>150</v>
      </c>
      <c r="E876" s="134" t="s">
        <v>718</v>
      </c>
      <c r="F876" s="135" t="s">
        <v>719</v>
      </c>
      <c r="G876" s="136" t="s">
        <v>242</v>
      </c>
      <c r="H876" s="137">
        <v>3</v>
      </c>
      <c r="I876" s="138"/>
      <c r="J876" s="139">
        <f>ROUND(I876*H876,2)</f>
        <v>0</v>
      </c>
      <c r="K876" s="135" t="s">
        <v>32</v>
      </c>
      <c r="L876" s="34"/>
      <c r="M876" s="140" t="s">
        <v>32</v>
      </c>
      <c r="N876" s="141" t="s">
        <v>49</v>
      </c>
      <c r="P876" s="142">
        <f>O876*H876</f>
        <v>0</v>
      </c>
      <c r="Q876" s="142">
        <v>0</v>
      </c>
      <c r="R876" s="142">
        <f>Q876*H876</f>
        <v>0</v>
      </c>
      <c r="S876" s="142">
        <v>1.7999999999999999E-2</v>
      </c>
      <c r="T876" s="143">
        <f>S876*H876</f>
        <v>5.3999999999999992E-2</v>
      </c>
      <c r="AR876" s="144" t="s">
        <v>649</v>
      </c>
      <c r="AT876" s="144" t="s">
        <v>150</v>
      </c>
      <c r="AU876" s="144" t="s">
        <v>87</v>
      </c>
      <c r="AY876" s="18" t="s">
        <v>147</v>
      </c>
      <c r="BE876" s="145">
        <f>IF(N876="základní",J876,0)</f>
        <v>0</v>
      </c>
      <c r="BF876" s="145">
        <f>IF(N876="snížená",J876,0)</f>
        <v>0</v>
      </c>
      <c r="BG876" s="145">
        <f>IF(N876="zákl. přenesená",J876,0)</f>
        <v>0</v>
      </c>
      <c r="BH876" s="145">
        <f>IF(N876="sníž. přenesená",J876,0)</f>
        <v>0</v>
      </c>
      <c r="BI876" s="145">
        <f>IF(N876="nulová",J876,0)</f>
        <v>0</v>
      </c>
      <c r="BJ876" s="18" t="s">
        <v>85</v>
      </c>
      <c r="BK876" s="145">
        <f>ROUND(I876*H876,2)</f>
        <v>0</v>
      </c>
      <c r="BL876" s="18" t="s">
        <v>649</v>
      </c>
      <c r="BM876" s="144" t="s">
        <v>720</v>
      </c>
    </row>
    <row r="877" spans="2:65" s="12" customFormat="1" ht="11.25">
      <c r="B877" s="150"/>
      <c r="D877" s="151" t="s">
        <v>159</v>
      </c>
      <c r="E877" s="152" t="s">
        <v>32</v>
      </c>
      <c r="F877" s="153" t="s">
        <v>683</v>
      </c>
      <c r="H877" s="154">
        <v>3</v>
      </c>
      <c r="I877" s="155"/>
      <c r="L877" s="150"/>
      <c r="M877" s="156"/>
      <c r="T877" s="157"/>
      <c r="AT877" s="152" t="s">
        <v>159</v>
      </c>
      <c r="AU877" s="152" t="s">
        <v>87</v>
      </c>
      <c r="AV877" s="12" t="s">
        <v>87</v>
      </c>
      <c r="AW877" s="12" t="s">
        <v>39</v>
      </c>
      <c r="AX877" s="12" t="s">
        <v>85</v>
      </c>
      <c r="AY877" s="152" t="s">
        <v>147</v>
      </c>
    </row>
    <row r="878" spans="2:65" s="1" customFormat="1" ht="33" customHeight="1">
      <c r="B878" s="34"/>
      <c r="C878" s="133" t="s">
        <v>721</v>
      </c>
      <c r="D878" s="133" t="s">
        <v>150</v>
      </c>
      <c r="E878" s="134" t="s">
        <v>722</v>
      </c>
      <c r="F878" s="135" t="s">
        <v>723</v>
      </c>
      <c r="G878" s="136" t="s">
        <v>242</v>
      </c>
      <c r="H878" s="137">
        <v>250</v>
      </c>
      <c r="I878" s="138"/>
      <c r="J878" s="139">
        <f>ROUND(I878*H878,2)</f>
        <v>0</v>
      </c>
      <c r="K878" s="135" t="s">
        <v>154</v>
      </c>
      <c r="L878" s="34"/>
      <c r="M878" s="140" t="s">
        <v>32</v>
      </c>
      <c r="N878" s="141" t="s">
        <v>49</v>
      </c>
      <c r="P878" s="142">
        <f>O878*H878</f>
        <v>0</v>
      </c>
      <c r="Q878" s="142">
        <v>0</v>
      </c>
      <c r="R878" s="142">
        <f>Q878*H878</f>
        <v>0</v>
      </c>
      <c r="S878" s="142">
        <v>2E-3</v>
      </c>
      <c r="T878" s="143">
        <f>S878*H878</f>
        <v>0.5</v>
      </c>
      <c r="AR878" s="144" t="s">
        <v>649</v>
      </c>
      <c r="AT878" s="144" t="s">
        <v>150</v>
      </c>
      <c r="AU878" s="144" t="s">
        <v>87</v>
      </c>
      <c r="AY878" s="18" t="s">
        <v>147</v>
      </c>
      <c r="BE878" s="145">
        <f>IF(N878="základní",J878,0)</f>
        <v>0</v>
      </c>
      <c r="BF878" s="145">
        <f>IF(N878="snížená",J878,0)</f>
        <v>0</v>
      </c>
      <c r="BG878" s="145">
        <f>IF(N878="zákl. přenesená",J878,0)</f>
        <v>0</v>
      </c>
      <c r="BH878" s="145">
        <f>IF(N878="sníž. přenesená",J878,0)</f>
        <v>0</v>
      </c>
      <c r="BI878" s="145">
        <f>IF(N878="nulová",J878,0)</f>
        <v>0</v>
      </c>
      <c r="BJ878" s="18" t="s">
        <v>85</v>
      </c>
      <c r="BK878" s="145">
        <f>ROUND(I878*H878,2)</f>
        <v>0</v>
      </c>
      <c r="BL878" s="18" t="s">
        <v>649</v>
      </c>
      <c r="BM878" s="144" t="s">
        <v>724</v>
      </c>
    </row>
    <row r="879" spans="2:65" s="1" customFormat="1" ht="11.25">
      <c r="B879" s="34"/>
      <c r="D879" s="146" t="s">
        <v>157</v>
      </c>
      <c r="F879" s="147" t="s">
        <v>725</v>
      </c>
      <c r="I879" s="148"/>
      <c r="L879" s="34"/>
      <c r="M879" s="149"/>
      <c r="T879" s="55"/>
      <c r="AT879" s="18" t="s">
        <v>157</v>
      </c>
      <c r="AU879" s="18" t="s">
        <v>87</v>
      </c>
    </row>
    <row r="880" spans="2:65" s="12" customFormat="1" ht="11.25">
      <c r="B880" s="150"/>
      <c r="D880" s="151" t="s">
        <v>159</v>
      </c>
      <c r="E880" s="152" t="s">
        <v>32</v>
      </c>
      <c r="F880" s="153" t="s">
        <v>658</v>
      </c>
      <c r="H880" s="154">
        <v>250</v>
      </c>
      <c r="I880" s="155"/>
      <c r="L880" s="150"/>
      <c r="M880" s="156"/>
      <c r="T880" s="157"/>
      <c r="AT880" s="152" t="s">
        <v>159</v>
      </c>
      <c r="AU880" s="152" t="s">
        <v>87</v>
      </c>
      <c r="AV880" s="12" t="s">
        <v>87</v>
      </c>
      <c r="AW880" s="12" t="s">
        <v>39</v>
      </c>
      <c r="AX880" s="12" t="s">
        <v>85</v>
      </c>
      <c r="AY880" s="152" t="s">
        <v>147</v>
      </c>
    </row>
    <row r="881" spans="2:65" s="1" customFormat="1" ht="33" customHeight="1">
      <c r="B881" s="34"/>
      <c r="C881" s="133" t="s">
        <v>726</v>
      </c>
      <c r="D881" s="133" t="s">
        <v>150</v>
      </c>
      <c r="E881" s="134" t="s">
        <v>727</v>
      </c>
      <c r="F881" s="135" t="s">
        <v>728</v>
      </c>
      <c r="G881" s="136" t="s">
        <v>242</v>
      </c>
      <c r="H881" s="137">
        <v>150</v>
      </c>
      <c r="I881" s="138"/>
      <c r="J881" s="139">
        <f>ROUND(I881*H881,2)</f>
        <v>0</v>
      </c>
      <c r="K881" s="135" t="s">
        <v>154</v>
      </c>
      <c r="L881" s="34"/>
      <c r="M881" s="140" t="s">
        <v>32</v>
      </c>
      <c r="N881" s="141" t="s">
        <v>49</v>
      </c>
      <c r="P881" s="142">
        <f>O881*H881</f>
        <v>0</v>
      </c>
      <c r="Q881" s="142">
        <v>0</v>
      </c>
      <c r="R881" s="142">
        <f>Q881*H881</f>
        <v>0</v>
      </c>
      <c r="S881" s="142">
        <v>4.0000000000000001E-3</v>
      </c>
      <c r="T881" s="143">
        <f>S881*H881</f>
        <v>0.6</v>
      </c>
      <c r="AR881" s="144" t="s">
        <v>649</v>
      </c>
      <c r="AT881" s="144" t="s">
        <v>150</v>
      </c>
      <c r="AU881" s="144" t="s">
        <v>87</v>
      </c>
      <c r="AY881" s="18" t="s">
        <v>147</v>
      </c>
      <c r="BE881" s="145">
        <f>IF(N881="základní",J881,0)</f>
        <v>0</v>
      </c>
      <c r="BF881" s="145">
        <f>IF(N881="snížená",J881,0)</f>
        <v>0</v>
      </c>
      <c r="BG881" s="145">
        <f>IF(N881="zákl. přenesená",J881,0)</f>
        <v>0</v>
      </c>
      <c r="BH881" s="145">
        <f>IF(N881="sníž. přenesená",J881,0)</f>
        <v>0</v>
      </c>
      <c r="BI881" s="145">
        <f>IF(N881="nulová",J881,0)</f>
        <v>0</v>
      </c>
      <c r="BJ881" s="18" t="s">
        <v>85</v>
      </c>
      <c r="BK881" s="145">
        <f>ROUND(I881*H881,2)</f>
        <v>0</v>
      </c>
      <c r="BL881" s="18" t="s">
        <v>649</v>
      </c>
      <c r="BM881" s="144" t="s">
        <v>729</v>
      </c>
    </row>
    <row r="882" spans="2:65" s="1" customFormat="1" ht="11.25">
      <c r="B882" s="34"/>
      <c r="D882" s="146" t="s">
        <v>157</v>
      </c>
      <c r="F882" s="147" t="s">
        <v>730</v>
      </c>
      <c r="I882" s="148"/>
      <c r="L882" s="34"/>
      <c r="M882" s="149"/>
      <c r="T882" s="55"/>
      <c r="AT882" s="18" t="s">
        <v>157</v>
      </c>
      <c r="AU882" s="18" t="s">
        <v>87</v>
      </c>
    </row>
    <row r="883" spans="2:65" s="12" customFormat="1" ht="11.25">
      <c r="B883" s="150"/>
      <c r="D883" s="151" t="s">
        <v>159</v>
      </c>
      <c r="E883" s="152" t="s">
        <v>32</v>
      </c>
      <c r="F883" s="153" t="s">
        <v>664</v>
      </c>
      <c r="H883" s="154">
        <v>150</v>
      </c>
      <c r="I883" s="155"/>
      <c r="L883" s="150"/>
      <c r="M883" s="156"/>
      <c r="T883" s="157"/>
      <c r="AT883" s="152" t="s">
        <v>159</v>
      </c>
      <c r="AU883" s="152" t="s">
        <v>87</v>
      </c>
      <c r="AV883" s="12" t="s">
        <v>87</v>
      </c>
      <c r="AW883" s="12" t="s">
        <v>39</v>
      </c>
      <c r="AX883" s="12" t="s">
        <v>85</v>
      </c>
      <c r="AY883" s="152" t="s">
        <v>147</v>
      </c>
    </row>
    <row r="884" spans="2:65" s="1" customFormat="1" ht="33" customHeight="1">
      <c r="B884" s="34"/>
      <c r="C884" s="133" t="s">
        <v>731</v>
      </c>
      <c r="D884" s="133" t="s">
        <v>150</v>
      </c>
      <c r="E884" s="134" t="s">
        <v>732</v>
      </c>
      <c r="F884" s="135" t="s">
        <v>733</v>
      </c>
      <c r="G884" s="136" t="s">
        <v>242</v>
      </c>
      <c r="H884" s="137">
        <v>150</v>
      </c>
      <c r="I884" s="138"/>
      <c r="J884" s="139">
        <f>ROUND(I884*H884,2)</f>
        <v>0</v>
      </c>
      <c r="K884" s="135" t="s">
        <v>154</v>
      </c>
      <c r="L884" s="34"/>
      <c r="M884" s="140" t="s">
        <v>32</v>
      </c>
      <c r="N884" s="141" t="s">
        <v>49</v>
      </c>
      <c r="P884" s="142">
        <f>O884*H884</f>
        <v>0</v>
      </c>
      <c r="Q884" s="142">
        <v>0</v>
      </c>
      <c r="R884" s="142">
        <f>Q884*H884</f>
        <v>0</v>
      </c>
      <c r="S884" s="142">
        <v>5.0000000000000001E-3</v>
      </c>
      <c r="T884" s="143">
        <f>S884*H884</f>
        <v>0.75</v>
      </c>
      <c r="AR884" s="144" t="s">
        <v>649</v>
      </c>
      <c r="AT884" s="144" t="s">
        <v>150</v>
      </c>
      <c r="AU884" s="144" t="s">
        <v>87</v>
      </c>
      <c r="AY884" s="18" t="s">
        <v>147</v>
      </c>
      <c r="BE884" s="145">
        <f>IF(N884="základní",J884,0)</f>
        <v>0</v>
      </c>
      <c r="BF884" s="145">
        <f>IF(N884="snížená",J884,0)</f>
        <v>0</v>
      </c>
      <c r="BG884" s="145">
        <f>IF(N884="zákl. přenesená",J884,0)</f>
        <v>0</v>
      </c>
      <c r="BH884" s="145">
        <f>IF(N884="sníž. přenesená",J884,0)</f>
        <v>0</v>
      </c>
      <c r="BI884" s="145">
        <f>IF(N884="nulová",J884,0)</f>
        <v>0</v>
      </c>
      <c r="BJ884" s="18" t="s">
        <v>85</v>
      </c>
      <c r="BK884" s="145">
        <f>ROUND(I884*H884,2)</f>
        <v>0</v>
      </c>
      <c r="BL884" s="18" t="s">
        <v>649</v>
      </c>
      <c r="BM884" s="144" t="s">
        <v>734</v>
      </c>
    </row>
    <row r="885" spans="2:65" s="1" customFormat="1" ht="11.25">
      <c r="B885" s="34"/>
      <c r="D885" s="146" t="s">
        <v>157</v>
      </c>
      <c r="F885" s="147" t="s">
        <v>735</v>
      </c>
      <c r="I885" s="148"/>
      <c r="L885" s="34"/>
      <c r="M885" s="149"/>
      <c r="T885" s="55"/>
      <c r="AT885" s="18" t="s">
        <v>157</v>
      </c>
      <c r="AU885" s="18" t="s">
        <v>87</v>
      </c>
    </row>
    <row r="886" spans="2:65" s="12" customFormat="1" ht="11.25">
      <c r="B886" s="150"/>
      <c r="D886" s="151" t="s">
        <v>159</v>
      </c>
      <c r="E886" s="152" t="s">
        <v>32</v>
      </c>
      <c r="F886" s="153" t="s">
        <v>664</v>
      </c>
      <c r="H886" s="154">
        <v>150</v>
      </c>
      <c r="I886" s="155"/>
      <c r="L886" s="150"/>
      <c r="M886" s="156"/>
      <c r="T886" s="157"/>
      <c r="AT886" s="152" t="s">
        <v>159</v>
      </c>
      <c r="AU886" s="152" t="s">
        <v>87</v>
      </c>
      <c r="AV886" s="12" t="s">
        <v>87</v>
      </c>
      <c r="AW886" s="12" t="s">
        <v>39</v>
      </c>
      <c r="AX886" s="12" t="s">
        <v>85</v>
      </c>
      <c r="AY886" s="152" t="s">
        <v>147</v>
      </c>
    </row>
    <row r="887" spans="2:65" s="1" customFormat="1" ht="33" customHeight="1">
      <c r="B887" s="34"/>
      <c r="C887" s="133" t="s">
        <v>736</v>
      </c>
      <c r="D887" s="133" t="s">
        <v>150</v>
      </c>
      <c r="E887" s="134" t="s">
        <v>737</v>
      </c>
      <c r="F887" s="135" t="s">
        <v>738</v>
      </c>
      <c r="G887" s="136" t="s">
        <v>242</v>
      </c>
      <c r="H887" s="137">
        <v>50</v>
      </c>
      <c r="I887" s="138"/>
      <c r="J887" s="139">
        <f>ROUND(I887*H887,2)</f>
        <v>0</v>
      </c>
      <c r="K887" s="135" t="s">
        <v>32</v>
      </c>
      <c r="L887" s="34"/>
      <c r="M887" s="140" t="s">
        <v>32</v>
      </c>
      <c r="N887" s="141" t="s">
        <v>49</v>
      </c>
      <c r="P887" s="142">
        <f>O887*H887</f>
        <v>0</v>
      </c>
      <c r="Q887" s="142">
        <v>0</v>
      </c>
      <c r="R887" s="142">
        <f>Q887*H887</f>
        <v>0</v>
      </c>
      <c r="S887" s="142">
        <v>1.0500000000000001E-2</v>
      </c>
      <c r="T887" s="143">
        <f>S887*H887</f>
        <v>0.52500000000000002</v>
      </c>
      <c r="AR887" s="144" t="s">
        <v>649</v>
      </c>
      <c r="AT887" s="144" t="s">
        <v>150</v>
      </c>
      <c r="AU887" s="144" t="s">
        <v>87</v>
      </c>
      <c r="AY887" s="18" t="s">
        <v>147</v>
      </c>
      <c r="BE887" s="145">
        <f>IF(N887="základní",J887,0)</f>
        <v>0</v>
      </c>
      <c r="BF887" s="145">
        <f>IF(N887="snížená",J887,0)</f>
        <v>0</v>
      </c>
      <c r="BG887" s="145">
        <f>IF(N887="zákl. přenesená",J887,0)</f>
        <v>0</v>
      </c>
      <c r="BH887" s="145">
        <f>IF(N887="sníž. přenesená",J887,0)</f>
        <v>0</v>
      </c>
      <c r="BI887" s="145">
        <f>IF(N887="nulová",J887,0)</f>
        <v>0</v>
      </c>
      <c r="BJ887" s="18" t="s">
        <v>85</v>
      </c>
      <c r="BK887" s="145">
        <f>ROUND(I887*H887,2)</f>
        <v>0</v>
      </c>
      <c r="BL887" s="18" t="s">
        <v>649</v>
      </c>
      <c r="BM887" s="144" t="s">
        <v>739</v>
      </c>
    </row>
    <row r="888" spans="2:65" s="12" customFormat="1" ht="11.25">
      <c r="B888" s="150"/>
      <c r="D888" s="151" t="s">
        <v>159</v>
      </c>
      <c r="E888" s="152" t="s">
        <v>32</v>
      </c>
      <c r="F888" s="153" t="s">
        <v>674</v>
      </c>
      <c r="H888" s="154">
        <v>50</v>
      </c>
      <c r="I888" s="155"/>
      <c r="L888" s="150"/>
      <c r="M888" s="156"/>
      <c r="T888" s="157"/>
      <c r="AT888" s="152" t="s">
        <v>159</v>
      </c>
      <c r="AU888" s="152" t="s">
        <v>87</v>
      </c>
      <c r="AV888" s="12" t="s">
        <v>87</v>
      </c>
      <c r="AW888" s="12" t="s">
        <v>39</v>
      </c>
      <c r="AX888" s="12" t="s">
        <v>85</v>
      </c>
      <c r="AY888" s="152" t="s">
        <v>147</v>
      </c>
    </row>
    <row r="889" spans="2:65" s="1" customFormat="1" ht="33" customHeight="1">
      <c r="B889" s="34"/>
      <c r="C889" s="133" t="s">
        <v>740</v>
      </c>
      <c r="D889" s="133" t="s">
        <v>150</v>
      </c>
      <c r="E889" s="134" t="s">
        <v>741</v>
      </c>
      <c r="F889" s="135" t="s">
        <v>742</v>
      </c>
      <c r="G889" s="136" t="s">
        <v>242</v>
      </c>
      <c r="H889" s="137">
        <v>50</v>
      </c>
      <c r="I889" s="138"/>
      <c r="J889" s="139">
        <f>ROUND(I889*H889,2)</f>
        <v>0</v>
      </c>
      <c r="K889" s="135" t="s">
        <v>32</v>
      </c>
      <c r="L889" s="34"/>
      <c r="M889" s="140" t="s">
        <v>32</v>
      </c>
      <c r="N889" s="141" t="s">
        <v>49</v>
      </c>
      <c r="P889" s="142">
        <f>O889*H889</f>
        <v>0</v>
      </c>
      <c r="Q889" s="142">
        <v>0</v>
      </c>
      <c r="R889" s="142">
        <f>Q889*H889</f>
        <v>0</v>
      </c>
      <c r="S889" s="142">
        <v>2.1000000000000001E-2</v>
      </c>
      <c r="T889" s="143">
        <f>S889*H889</f>
        <v>1.05</v>
      </c>
      <c r="AR889" s="144" t="s">
        <v>649</v>
      </c>
      <c r="AT889" s="144" t="s">
        <v>150</v>
      </c>
      <c r="AU889" s="144" t="s">
        <v>87</v>
      </c>
      <c r="AY889" s="18" t="s">
        <v>147</v>
      </c>
      <c r="BE889" s="145">
        <f>IF(N889="základní",J889,0)</f>
        <v>0</v>
      </c>
      <c r="BF889" s="145">
        <f>IF(N889="snížená",J889,0)</f>
        <v>0</v>
      </c>
      <c r="BG889" s="145">
        <f>IF(N889="zákl. přenesená",J889,0)</f>
        <v>0</v>
      </c>
      <c r="BH889" s="145">
        <f>IF(N889="sníž. přenesená",J889,0)</f>
        <v>0</v>
      </c>
      <c r="BI889" s="145">
        <f>IF(N889="nulová",J889,0)</f>
        <v>0</v>
      </c>
      <c r="BJ889" s="18" t="s">
        <v>85</v>
      </c>
      <c r="BK889" s="145">
        <f>ROUND(I889*H889,2)</f>
        <v>0</v>
      </c>
      <c r="BL889" s="18" t="s">
        <v>649</v>
      </c>
      <c r="BM889" s="144" t="s">
        <v>743</v>
      </c>
    </row>
    <row r="890" spans="2:65" s="12" customFormat="1" ht="11.25">
      <c r="B890" s="150"/>
      <c r="D890" s="151" t="s">
        <v>159</v>
      </c>
      <c r="E890" s="152" t="s">
        <v>32</v>
      </c>
      <c r="F890" s="153" t="s">
        <v>674</v>
      </c>
      <c r="H890" s="154">
        <v>50</v>
      </c>
      <c r="I890" s="155"/>
      <c r="L890" s="150"/>
      <c r="M890" s="156"/>
      <c r="T890" s="157"/>
      <c r="AT890" s="152" t="s">
        <v>159</v>
      </c>
      <c r="AU890" s="152" t="s">
        <v>87</v>
      </c>
      <c r="AV890" s="12" t="s">
        <v>87</v>
      </c>
      <c r="AW890" s="12" t="s">
        <v>39</v>
      </c>
      <c r="AX890" s="12" t="s">
        <v>85</v>
      </c>
      <c r="AY890" s="152" t="s">
        <v>147</v>
      </c>
    </row>
    <row r="891" spans="2:65" s="1" customFormat="1" ht="33" customHeight="1">
      <c r="B891" s="34"/>
      <c r="C891" s="133" t="s">
        <v>744</v>
      </c>
      <c r="D891" s="133" t="s">
        <v>150</v>
      </c>
      <c r="E891" s="134" t="s">
        <v>745</v>
      </c>
      <c r="F891" s="135" t="s">
        <v>746</v>
      </c>
      <c r="G891" s="136" t="s">
        <v>251</v>
      </c>
      <c r="H891" s="137">
        <v>4.492</v>
      </c>
      <c r="I891" s="138"/>
      <c r="J891" s="139">
        <f>ROUND(I891*H891,2)</f>
        <v>0</v>
      </c>
      <c r="K891" s="135" t="s">
        <v>154</v>
      </c>
      <c r="L891" s="34"/>
      <c r="M891" s="140" t="s">
        <v>32</v>
      </c>
      <c r="N891" s="141" t="s">
        <v>49</v>
      </c>
      <c r="P891" s="142">
        <f>O891*H891</f>
        <v>0</v>
      </c>
      <c r="Q891" s="142">
        <v>0</v>
      </c>
      <c r="R891" s="142">
        <f>Q891*H891</f>
        <v>0</v>
      </c>
      <c r="S891" s="142">
        <v>0</v>
      </c>
      <c r="T891" s="143">
        <f>S891*H891</f>
        <v>0</v>
      </c>
      <c r="AR891" s="144" t="s">
        <v>649</v>
      </c>
      <c r="AT891" s="144" t="s">
        <v>150</v>
      </c>
      <c r="AU891" s="144" t="s">
        <v>87</v>
      </c>
      <c r="AY891" s="18" t="s">
        <v>147</v>
      </c>
      <c r="BE891" s="145">
        <f>IF(N891="základní",J891,0)</f>
        <v>0</v>
      </c>
      <c r="BF891" s="145">
        <f>IF(N891="snížená",J891,0)</f>
        <v>0</v>
      </c>
      <c r="BG891" s="145">
        <f>IF(N891="zákl. přenesená",J891,0)</f>
        <v>0</v>
      </c>
      <c r="BH891" s="145">
        <f>IF(N891="sníž. přenesená",J891,0)</f>
        <v>0</v>
      </c>
      <c r="BI891" s="145">
        <f>IF(N891="nulová",J891,0)</f>
        <v>0</v>
      </c>
      <c r="BJ891" s="18" t="s">
        <v>85</v>
      </c>
      <c r="BK891" s="145">
        <f>ROUND(I891*H891,2)</f>
        <v>0</v>
      </c>
      <c r="BL891" s="18" t="s">
        <v>649</v>
      </c>
      <c r="BM891" s="144" t="s">
        <v>747</v>
      </c>
    </row>
    <row r="892" spans="2:65" s="1" customFormat="1" ht="11.25">
      <c r="B892" s="34"/>
      <c r="D892" s="146" t="s">
        <v>157</v>
      </c>
      <c r="F892" s="147" t="s">
        <v>748</v>
      </c>
      <c r="I892" s="148"/>
      <c r="L892" s="34"/>
      <c r="M892" s="149"/>
      <c r="T892" s="55"/>
      <c r="AT892" s="18" t="s">
        <v>157</v>
      </c>
      <c r="AU892" s="18" t="s">
        <v>87</v>
      </c>
    </row>
    <row r="893" spans="2:65" s="1" customFormat="1" ht="37.9" customHeight="1">
      <c r="B893" s="34"/>
      <c r="C893" s="133" t="s">
        <v>749</v>
      </c>
      <c r="D893" s="133" t="s">
        <v>150</v>
      </c>
      <c r="E893" s="134" t="s">
        <v>750</v>
      </c>
      <c r="F893" s="135" t="s">
        <v>751</v>
      </c>
      <c r="G893" s="136" t="s">
        <v>251</v>
      </c>
      <c r="H893" s="137">
        <v>85.347999999999999</v>
      </c>
      <c r="I893" s="138"/>
      <c r="J893" s="139">
        <f>ROUND(I893*H893,2)</f>
        <v>0</v>
      </c>
      <c r="K893" s="135" t="s">
        <v>154</v>
      </c>
      <c r="L893" s="34"/>
      <c r="M893" s="140" t="s">
        <v>32</v>
      </c>
      <c r="N893" s="141" t="s">
        <v>49</v>
      </c>
      <c r="P893" s="142">
        <f>O893*H893</f>
        <v>0</v>
      </c>
      <c r="Q893" s="142">
        <v>0</v>
      </c>
      <c r="R893" s="142">
        <f>Q893*H893</f>
        <v>0</v>
      </c>
      <c r="S893" s="142">
        <v>0</v>
      </c>
      <c r="T893" s="143">
        <f>S893*H893</f>
        <v>0</v>
      </c>
      <c r="AR893" s="144" t="s">
        <v>649</v>
      </c>
      <c r="AT893" s="144" t="s">
        <v>150</v>
      </c>
      <c r="AU893" s="144" t="s">
        <v>87</v>
      </c>
      <c r="AY893" s="18" t="s">
        <v>147</v>
      </c>
      <c r="BE893" s="145">
        <f>IF(N893="základní",J893,0)</f>
        <v>0</v>
      </c>
      <c r="BF893" s="145">
        <f>IF(N893="snížená",J893,0)</f>
        <v>0</v>
      </c>
      <c r="BG893" s="145">
        <f>IF(N893="zákl. přenesená",J893,0)</f>
        <v>0</v>
      </c>
      <c r="BH893" s="145">
        <f>IF(N893="sníž. přenesená",J893,0)</f>
        <v>0</v>
      </c>
      <c r="BI893" s="145">
        <f>IF(N893="nulová",J893,0)</f>
        <v>0</v>
      </c>
      <c r="BJ893" s="18" t="s">
        <v>85</v>
      </c>
      <c r="BK893" s="145">
        <f>ROUND(I893*H893,2)</f>
        <v>0</v>
      </c>
      <c r="BL893" s="18" t="s">
        <v>649</v>
      </c>
      <c r="BM893" s="144" t="s">
        <v>752</v>
      </c>
    </row>
    <row r="894" spans="2:65" s="1" customFormat="1" ht="11.25">
      <c r="B894" s="34"/>
      <c r="D894" s="146" t="s">
        <v>157</v>
      </c>
      <c r="F894" s="147" t="s">
        <v>753</v>
      </c>
      <c r="I894" s="148"/>
      <c r="L894" s="34"/>
      <c r="M894" s="149"/>
      <c r="T894" s="55"/>
      <c r="AT894" s="18" t="s">
        <v>157</v>
      </c>
      <c r="AU894" s="18" t="s">
        <v>87</v>
      </c>
    </row>
    <row r="895" spans="2:65" s="1" customFormat="1" ht="19.5">
      <c r="B895" s="34"/>
      <c r="D895" s="151" t="s">
        <v>168</v>
      </c>
      <c r="F895" s="165" t="s">
        <v>263</v>
      </c>
      <c r="I895" s="148"/>
      <c r="L895" s="34"/>
      <c r="M895" s="149"/>
      <c r="T895" s="55"/>
      <c r="AT895" s="18" t="s">
        <v>168</v>
      </c>
      <c r="AU895" s="18" t="s">
        <v>87</v>
      </c>
    </row>
    <row r="896" spans="2:65" s="12" customFormat="1" ht="11.25">
      <c r="B896" s="150"/>
      <c r="D896" s="151" t="s">
        <v>159</v>
      </c>
      <c r="F896" s="153" t="s">
        <v>754</v>
      </c>
      <c r="H896" s="154">
        <v>85.347999999999999</v>
      </c>
      <c r="I896" s="155"/>
      <c r="L896" s="150"/>
      <c r="M896" s="156"/>
      <c r="T896" s="157"/>
      <c r="AT896" s="152" t="s">
        <v>159</v>
      </c>
      <c r="AU896" s="152" t="s">
        <v>87</v>
      </c>
      <c r="AV896" s="12" t="s">
        <v>87</v>
      </c>
      <c r="AW896" s="12" t="s">
        <v>4</v>
      </c>
      <c r="AX896" s="12" t="s">
        <v>85</v>
      </c>
      <c r="AY896" s="152" t="s">
        <v>147</v>
      </c>
    </row>
    <row r="897" spans="2:65" s="1" customFormat="1" ht="24.2" customHeight="1">
      <c r="B897" s="34"/>
      <c r="C897" s="133" t="s">
        <v>755</v>
      </c>
      <c r="D897" s="133" t="s">
        <v>150</v>
      </c>
      <c r="E897" s="134" t="s">
        <v>756</v>
      </c>
      <c r="F897" s="135" t="s">
        <v>757</v>
      </c>
      <c r="G897" s="136" t="s">
        <v>251</v>
      </c>
      <c r="H897" s="137">
        <v>4.492</v>
      </c>
      <c r="I897" s="138"/>
      <c r="J897" s="139">
        <f>ROUND(I897*H897,2)</f>
        <v>0</v>
      </c>
      <c r="K897" s="135" t="s">
        <v>154</v>
      </c>
      <c r="L897" s="34"/>
      <c r="M897" s="140" t="s">
        <v>32</v>
      </c>
      <c r="N897" s="141" t="s">
        <v>49</v>
      </c>
      <c r="P897" s="142">
        <f>O897*H897</f>
        <v>0</v>
      </c>
      <c r="Q897" s="142">
        <v>0</v>
      </c>
      <c r="R897" s="142">
        <f>Q897*H897</f>
        <v>0</v>
      </c>
      <c r="S897" s="142">
        <v>0</v>
      </c>
      <c r="T897" s="143">
        <f>S897*H897</f>
        <v>0</v>
      </c>
      <c r="AR897" s="144" t="s">
        <v>649</v>
      </c>
      <c r="AT897" s="144" t="s">
        <v>150</v>
      </c>
      <c r="AU897" s="144" t="s">
        <v>87</v>
      </c>
      <c r="AY897" s="18" t="s">
        <v>147</v>
      </c>
      <c r="BE897" s="145">
        <f>IF(N897="základní",J897,0)</f>
        <v>0</v>
      </c>
      <c r="BF897" s="145">
        <f>IF(N897="snížená",J897,0)</f>
        <v>0</v>
      </c>
      <c r="BG897" s="145">
        <f>IF(N897="zákl. přenesená",J897,0)</f>
        <v>0</v>
      </c>
      <c r="BH897" s="145">
        <f>IF(N897="sníž. přenesená",J897,0)</f>
        <v>0</v>
      </c>
      <c r="BI897" s="145">
        <f>IF(N897="nulová",J897,0)</f>
        <v>0</v>
      </c>
      <c r="BJ897" s="18" t="s">
        <v>85</v>
      </c>
      <c r="BK897" s="145">
        <f>ROUND(I897*H897,2)</f>
        <v>0</v>
      </c>
      <c r="BL897" s="18" t="s">
        <v>649</v>
      </c>
      <c r="BM897" s="144" t="s">
        <v>758</v>
      </c>
    </row>
    <row r="898" spans="2:65" s="1" customFormat="1" ht="11.25">
      <c r="B898" s="34"/>
      <c r="D898" s="146" t="s">
        <v>157</v>
      </c>
      <c r="F898" s="147" t="s">
        <v>759</v>
      </c>
      <c r="I898" s="148"/>
      <c r="L898" s="34"/>
      <c r="M898" s="149"/>
      <c r="T898" s="55"/>
      <c r="AT898" s="18" t="s">
        <v>157</v>
      </c>
      <c r="AU898" s="18" t="s">
        <v>87</v>
      </c>
    </row>
    <row r="899" spans="2:65" s="1" customFormat="1" ht="44.25" customHeight="1">
      <c r="B899" s="34"/>
      <c r="C899" s="133" t="s">
        <v>760</v>
      </c>
      <c r="D899" s="133" t="s">
        <v>150</v>
      </c>
      <c r="E899" s="134" t="s">
        <v>761</v>
      </c>
      <c r="F899" s="135" t="s">
        <v>762</v>
      </c>
      <c r="G899" s="136" t="s">
        <v>251</v>
      </c>
      <c r="H899" s="137">
        <v>4.492</v>
      </c>
      <c r="I899" s="138"/>
      <c r="J899" s="139">
        <f>ROUND(I899*H899,2)</f>
        <v>0</v>
      </c>
      <c r="K899" s="135" t="s">
        <v>154</v>
      </c>
      <c r="L899" s="34"/>
      <c r="M899" s="140" t="s">
        <v>32</v>
      </c>
      <c r="N899" s="141" t="s">
        <v>49</v>
      </c>
      <c r="P899" s="142">
        <f>O899*H899</f>
        <v>0</v>
      </c>
      <c r="Q899" s="142">
        <v>0</v>
      </c>
      <c r="R899" s="142">
        <f>Q899*H899</f>
        <v>0</v>
      </c>
      <c r="S899" s="142">
        <v>0</v>
      </c>
      <c r="T899" s="143">
        <f>S899*H899</f>
        <v>0</v>
      </c>
      <c r="AR899" s="144" t="s">
        <v>649</v>
      </c>
      <c r="AT899" s="144" t="s">
        <v>150</v>
      </c>
      <c r="AU899" s="144" t="s">
        <v>87</v>
      </c>
      <c r="AY899" s="18" t="s">
        <v>147</v>
      </c>
      <c r="BE899" s="145">
        <f>IF(N899="základní",J899,0)</f>
        <v>0</v>
      </c>
      <c r="BF899" s="145">
        <f>IF(N899="snížená",J899,0)</f>
        <v>0</v>
      </c>
      <c r="BG899" s="145">
        <f>IF(N899="zákl. přenesená",J899,0)</f>
        <v>0</v>
      </c>
      <c r="BH899" s="145">
        <f>IF(N899="sníž. přenesená",J899,0)</f>
        <v>0</v>
      </c>
      <c r="BI899" s="145">
        <f>IF(N899="nulová",J899,0)</f>
        <v>0</v>
      </c>
      <c r="BJ899" s="18" t="s">
        <v>85</v>
      </c>
      <c r="BK899" s="145">
        <f>ROUND(I899*H899,2)</f>
        <v>0</v>
      </c>
      <c r="BL899" s="18" t="s">
        <v>649</v>
      </c>
      <c r="BM899" s="144" t="s">
        <v>763</v>
      </c>
    </row>
    <row r="900" spans="2:65" s="1" customFormat="1" ht="11.25">
      <c r="B900" s="34"/>
      <c r="D900" s="146" t="s">
        <v>157</v>
      </c>
      <c r="F900" s="147" t="s">
        <v>764</v>
      </c>
      <c r="I900" s="148"/>
      <c r="L900" s="34"/>
      <c r="M900" s="149"/>
      <c r="T900" s="55"/>
      <c r="AT900" s="18" t="s">
        <v>157</v>
      </c>
      <c r="AU900" s="18" t="s">
        <v>87</v>
      </c>
    </row>
    <row r="901" spans="2:65" s="1" customFormat="1" ht="24.2" customHeight="1">
      <c r="B901" s="34"/>
      <c r="C901" s="133" t="s">
        <v>765</v>
      </c>
      <c r="D901" s="133" t="s">
        <v>150</v>
      </c>
      <c r="E901" s="134" t="s">
        <v>766</v>
      </c>
      <c r="F901" s="135" t="s">
        <v>767</v>
      </c>
      <c r="G901" s="136" t="s">
        <v>251</v>
      </c>
      <c r="H901" s="137">
        <v>0.38800000000000001</v>
      </c>
      <c r="I901" s="138"/>
      <c r="J901" s="139">
        <f>ROUND(I901*H901,2)</f>
        <v>0</v>
      </c>
      <c r="K901" s="135" t="s">
        <v>154</v>
      </c>
      <c r="L901" s="34"/>
      <c r="M901" s="140" t="s">
        <v>32</v>
      </c>
      <c r="N901" s="141" t="s">
        <v>49</v>
      </c>
      <c r="P901" s="142">
        <f>O901*H901</f>
        <v>0</v>
      </c>
      <c r="Q901" s="142">
        <v>0</v>
      </c>
      <c r="R901" s="142">
        <f>Q901*H901</f>
        <v>0</v>
      </c>
      <c r="S901" s="142">
        <v>0</v>
      </c>
      <c r="T901" s="143">
        <f>S901*H901</f>
        <v>0</v>
      </c>
      <c r="AR901" s="144" t="s">
        <v>649</v>
      </c>
      <c r="AT901" s="144" t="s">
        <v>150</v>
      </c>
      <c r="AU901" s="144" t="s">
        <v>87</v>
      </c>
      <c r="AY901" s="18" t="s">
        <v>147</v>
      </c>
      <c r="BE901" s="145">
        <f>IF(N901="základní",J901,0)</f>
        <v>0</v>
      </c>
      <c r="BF901" s="145">
        <f>IF(N901="snížená",J901,0)</f>
        <v>0</v>
      </c>
      <c r="BG901" s="145">
        <f>IF(N901="zákl. přenesená",J901,0)</f>
        <v>0</v>
      </c>
      <c r="BH901" s="145">
        <f>IF(N901="sníž. přenesená",J901,0)</f>
        <v>0</v>
      </c>
      <c r="BI901" s="145">
        <f>IF(N901="nulová",J901,0)</f>
        <v>0</v>
      </c>
      <c r="BJ901" s="18" t="s">
        <v>85</v>
      </c>
      <c r="BK901" s="145">
        <f>ROUND(I901*H901,2)</f>
        <v>0</v>
      </c>
      <c r="BL901" s="18" t="s">
        <v>649</v>
      </c>
      <c r="BM901" s="144" t="s">
        <v>768</v>
      </c>
    </row>
    <row r="902" spans="2:65" s="1" customFormat="1" ht="11.25">
      <c r="B902" s="34"/>
      <c r="D902" s="146" t="s">
        <v>157</v>
      </c>
      <c r="F902" s="147" t="s">
        <v>769</v>
      </c>
      <c r="I902" s="148"/>
      <c r="L902" s="34"/>
      <c r="M902" s="189"/>
      <c r="N902" s="190"/>
      <c r="O902" s="190"/>
      <c r="P902" s="190"/>
      <c r="Q902" s="190"/>
      <c r="R902" s="190"/>
      <c r="S902" s="190"/>
      <c r="T902" s="191"/>
      <c r="AT902" s="18" t="s">
        <v>157</v>
      </c>
      <c r="AU902" s="18" t="s">
        <v>87</v>
      </c>
    </row>
    <row r="903" spans="2:65" s="1" customFormat="1" ht="6.95" customHeight="1">
      <c r="B903" s="43"/>
      <c r="C903" s="44"/>
      <c r="D903" s="44"/>
      <c r="E903" s="44"/>
      <c r="F903" s="44"/>
      <c r="G903" s="44"/>
      <c r="H903" s="44"/>
      <c r="I903" s="44"/>
      <c r="J903" s="44"/>
      <c r="K903" s="44"/>
      <c r="L903" s="34"/>
    </row>
  </sheetData>
  <sheetProtection algorithmName="SHA-512" hashValue="+JAsZhEXgizAjHpvg/c2beBrMwEDE1V6Ct60/lLeuwQSomwtKdaFjKV8XDIObfrFXXIuW4A99G97pQe9oRuN7w==" saltValue="i6yoM4umBc7H6de7zF//HbmWPxtesE5XOLpc/DLbSG4k6vKgcKvSK4yrY9eS+Ak/JWkKHFdUI3g+yBTFWvWu6w==" spinCount="100000" sheet="1" objects="1" scenarios="1" formatColumns="0" formatRows="0" autoFilter="0"/>
  <autoFilter ref="C96:K902" xr:uid="{00000000-0009-0000-0000-000001000000}"/>
  <mergeCells count="12">
    <mergeCell ref="E89:H89"/>
    <mergeCell ref="L2:V2"/>
    <mergeCell ref="E50:H50"/>
    <mergeCell ref="E52:H52"/>
    <mergeCell ref="E54:H54"/>
    <mergeCell ref="E85:H85"/>
    <mergeCell ref="E87:H87"/>
    <mergeCell ref="E7:H7"/>
    <mergeCell ref="E9:H9"/>
    <mergeCell ref="E11:H11"/>
    <mergeCell ref="E20:H20"/>
    <mergeCell ref="E29:H29"/>
  </mergeCells>
  <hyperlinks>
    <hyperlink ref="F101" r:id="rId1" xr:uid="{00000000-0004-0000-0100-000000000000}"/>
    <hyperlink ref="F106" r:id="rId2" xr:uid="{00000000-0004-0000-0100-000001000000}"/>
    <hyperlink ref="F148" r:id="rId3" xr:uid="{00000000-0004-0000-0100-000002000000}"/>
    <hyperlink ref="F189" r:id="rId4" xr:uid="{00000000-0004-0000-0100-000003000000}"/>
    <hyperlink ref="F229" r:id="rId5" xr:uid="{00000000-0004-0000-0100-000004000000}"/>
    <hyperlink ref="F268" r:id="rId6" xr:uid="{00000000-0004-0000-0100-000005000000}"/>
    <hyperlink ref="F272" r:id="rId7" xr:uid="{00000000-0004-0000-0100-000006000000}"/>
    <hyperlink ref="F275" r:id="rId8" xr:uid="{00000000-0004-0000-0100-000007000000}"/>
    <hyperlink ref="F278" r:id="rId9" xr:uid="{00000000-0004-0000-0100-000008000000}"/>
    <hyperlink ref="F282" r:id="rId10" xr:uid="{00000000-0004-0000-0100-000009000000}"/>
    <hyperlink ref="F284" r:id="rId11" xr:uid="{00000000-0004-0000-0100-00000A000000}"/>
    <hyperlink ref="F286" r:id="rId12" xr:uid="{00000000-0004-0000-0100-00000B000000}"/>
    <hyperlink ref="F290" r:id="rId13" xr:uid="{00000000-0004-0000-0100-00000C000000}"/>
    <hyperlink ref="F293" r:id="rId14" xr:uid="{00000000-0004-0000-0100-00000D000000}"/>
    <hyperlink ref="F297" r:id="rId15" xr:uid="{00000000-0004-0000-0100-00000E000000}"/>
    <hyperlink ref="F301" r:id="rId16" xr:uid="{00000000-0004-0000-0100-00000F000000}"/>
    <hyperlink ref="F304" r:id="rId17" xr:uid="{00000000-0004-0000-0100-000010000000}"/>
    <hyperlink ref="F308" r:id="rId18" xr:uid="{00000000-0004-0000-0100-000011000000}"/>
    <hyperlink ref="F312" r:id="rId19" xr:uid="{00000000-0004-0000-0100-000012000000}"/>
    <hyperlink ref="F316" r:id="rId20" xr:uid="{00000000-0004-0000-0100-000013000000}"/>
    <hyperlink ref="F320" r:id="rId21" xr:uid="{00000000-0004-0000-0100-000014000000}"/>
    <hyperlink ref="F331" r:id="rId22" xr:uid="{00000000-0004-0000-0100-000015000000}"/>
    <hyperlink ref="F335" r:id="rId23" xr:uid="{00000000-0004-0000-0100-000016000000}"/>
    <hyperlink ref="F344" r:id="rId24" xr:uid="{00000000-0004-0000-0100-000017000000}"/>
    <hyperlink ref="F348" r:id="rId25" xr:uid="{00000000-0004-0000-0100-000018000000}"/>
    <hyperlink ref="F351" r:id="rId26" xr:uid="{00000000-0004-0000-0100-000019000000}"/>
    <hyperlink ref="F365" r:id="rId27" xr:uid="{00000000-0004-0000-0100-00001A000000}"/>
    <hyperlink ref="F379" r:id="rId28" xr:uid="{00000000-0004-0000-0100-00001B000000}"/>
    <hyperlink ref="F408" r:id="rId29" xr:uid="{00000000-0004-0000-0100-00001C000000}"/>
    <hyperlink ref="F422" r:id="rId30" xr:uid="{00000000-0004-0000-0100-00001D000000}"/>
    <hyperlink ref="F436" r:id="rId31" xr:uid="{00000000-0004-0000-0100-00001E000000}"/>
    <hyperlink ref="F453" r:id="rId32" xr:uid="{00000000-0004-0000-0100-00001F000000}"/>
    <hyperlink ref="F460" r:id="rId33" xr:uid="{00000000-0004-0000-0100-000020000000}"/>
    <hyperlink ref="F463" r:id="rId34" xr:uid="{00000000-0004-0000-0100-000021000000}"/>
    <hyperlink ref="F501" r:id="rId35" xr:uid="{00000000-0004-0000-0100-000022000000}"/>
    <hyperlink ref="F507" r:id="rId36" xr:uid="{00000000-0004-0000-0100-000023000000}"/>
    <hyperlink ref="F518" r:id="rId37" xr:uid="{00000000-0004-0000-0100-000024000000}"/>
    <hyperlink ref="F599" r:id="rId38" xr:uid="{00000000-0004-0000-0100-000025000000}"/>
    <hyperlink ref="F680" r:id="rId39" xr:uid="{00000000-0004-0000-0100-000026000000}"/>
    <hyperlink ref="F718" r:id="rId40" xr:uid="{00000000-0004-0000-0100-000027000000}"/>
    <hyperlink ref="F724" r:id="rId41" xr:uid="{00000000-0004-0000-0100-000028000000}"/>
    <hyperlink ref="F735" r:id="rId42" xr:uid="{00000000-0004-0000-0100-000029000000}"/>
    <hyperlink ref="F775" r:id="rId43" xr:uid="{00000000-0004-0000-0100-00002A000000}"/>
    <hyperlink ref="F782" r:id="rId44" xr:uid="{00000000-0004-0000-0100-00002B000000}"/>
    <hyperlink ref="F795" r:id="rId45" xr:uid="{00000000-0004-0000-0100-00002C000000}"/>
    <hyperlink ref="F842" r:id="rId46" xr:uid="{00000000-0004-0000-0100-00002D000000}"/>
    <hyperlink ref="F845" r:id="rId47" xr:uid="{00000000-0004-0000-0100-00002E000000}"/>
    <hyperlink ref="F848" r:id="rId48" xr:uid="{00000000-0004-0000-0100-00002F000000}"/>
    <hyperlink ref="F851" r:id="rId49" xr:uid="{00000000-0004-0000-0100-000030000000}"/>
    <hyperlink ref="F860" r:id="rId50" xr:uid="{00000000-0004-0000-0100-000031000000}"/>
    <hyperlink ref="F863" r:id="rId51" xr:uid="{00000000-0004-0000-0100-000032000000}"/>
    <hyperlink ref="F866" r:id="rId52" xr:uid="{00000000-0004-0000-0100-000033000000}"/>
    <hyperlink ref="F869" r:id="rId53" xr:uid="{00000000-0004-0000-0100-000034000000}"/>
    <hyperlink ref="F872" r:id="rId54" xr:uid="{00000000-0004-0000-0100-000035000000}"/>
    <hyperlink ref="F879" r:id="rId55" xr:uid="{00000000-0004-0000-0100-000036000000}"/>
    <hyperlink ref="F882" r:id="rId56" xr:uid="{00000000-0004-0000-0100-000037000000}"/>
    <hyperlink ref="F885" r:id="rId57" xr:uid="{00000000-0004-0000-0100-000038000000}"/>
    <hyperlink ref="F892" r:id="rId58" xr:uid="{00000000-0004-0000-0100-000039000000}"/>
    <hyperlink ref="F894" r:id="rId59" xr:uid="{00000000-0004-0000-0100-00003A000000}"/>
    <hyperlink ref="F898" r:id="rId60" xr:uid="{00000000-0004-0000-0100-00003B000000}"/>
    <hyperlink ref="F900" r:id="rId61" xr:uid="{00000000-0004-0000-0100-00003C000000}"/>
    <hyperlink ref="F902" r:id="rId62" xr:uid="{00000000-0004-0000-0100-00003D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6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95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pans="2:46" ht="24.95" customHeight="1">
      <c r="B4" s="21"/>
      <c r="D4" s="22" t="s">
        <v>111</v>
      </c>
      <c r="L4" s="21"/>
      <c r="M4" s="92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3" t="str">
        <f>'Rekapitulace stavby'!K6</f>
        <v>OA Chrudim - rekonstrukce elektroinstalace</v>
      </c>
      <c r="F7" s="324"/>
      <c r="G7" s="324"/>
      <c r="H7" s="324"/>
      <c r="L7" s="21"/>
    </row>
    <row r="8" spans="2:46" ht="12" customHeight="1">
      <c r="B8" s="21"/>
      <c r="D8" s="28" t="s">
        <v>112</v>
      </c>
      <c r="L8" s="21"/>
    </row>
    <row r="9" spans="2:46" s="1" customFormat="1" ht="16.5" customHeight="1">
      <c r="B9" s="34"/>
      <c r="E9" s="323" t="s">
        <v>113</v>
      </c>
      <c r="F9" s="325"/>
      <c r="G9" s="325"/>
      <c r="H9" s="325"/>
      <c r="L9" s="34"/>
    </row>
    <row r="10" spans="2:46" s="1" customFormat="1" ht="12" customHeight="1">
      <c r="B10" s="34"/>
      <c r="D10" s="28" t="s">
        <v>114</v>
      </c>
      <c r="L10" s="34"/>
    </row>
    <row r="11" spans="2:46" s="1" customFormat="1" ht="16.5" customHeight="1">
      <c r="B11" s="34"/>
      <c r="E11" s="287" t="s">
        <v>770</v>
      </c>
      <c r="F11" s="325"/>
      <c r="G11" s="325"/>
      <c r="H11" s="325"/>
      <c r="L11" s="34"/>
    </row>
    <row r="12" spans="2:46" s="1" customFormat="1" ht="11.25">
      <c r="B12" s="34"/>
      <c r="L12" s="34"/>
    </row>
    <row r="13" spans="2:46" s="1" customFormat="1" ht="12" customHeight="1">
      <c r="B13" s="34"/>
      <c r="D13" s="28" t="s">
        <v>18</v>
      </c>
      <c r="F13" s="26" t="s">
        <v>19</v>
      </c>
      <c r="I13" s="28" t="s">
        <v>20</v>
      </c>
      <c r="J13" s="26" t="s">
        <v>32</v>
      </c>
      <c r="L13" s="34"/>
    </row>
    <row r="14" spans="2:46" s="1" customFormat="1" ht="12" customHeight="1">
      <c r="B14" s="34"/>
      <c r="D14" s="28" t="s">
        <v>22</v>
      </c>
      <c r="F14" s="26" t="s">
        <v>23</v>
      </c>
      <c r="I14" s="28" t="s">
        <v>24</v>
      </c>
      <c r="J14" s="51" t="str">
        <f>'Rekapitulace stavby'!AN8</f>
        <v>8. 5. 2026</v>
      </c>
      <c r="L14" s="34"/>
    </row>
    <row r="15" spans="2:46" s="1" customFormat="1" ht="10.9" customHeight="1">
      <c r="B15" s="34"/>
      <c r="L15" s="34"/>
    </row>
    <row r="16" spans="2:46" s="1" customFormat="1" ht="12" customHeight="1">
      <c r="B16" s="34"/>
      <c r="D16" s="28" t="s">
        <v>30</v>
      </c>
      <c r="I16" s="28" t="s">
        <v>31</v>
      </c>
      <c r="J16" s="26" t="s">
        <v>32</v>
      </c>
      <c r="L16" s="34"/>
    </row>
    <row r="17" spans="2:12" s="1" customFormat="1" ht="18" customHeight="1">
      <c r="B17" s="34"/>
      <c r="E17" s="26" t="s">
        <v>33</v>
      </c>
      <c r="I17" s="28" t="s">
        <v>34</v>
      </c>
      <c r="J17" s="26" t="s">
        <v>32</v>
      </c>
      <c r="L17" s="34"/>
    </row>
    <row r="18" spans="2:12" s="1" customFormat="1" ht="6.95" customHeight="1">
      <c r="B18" s="34"/>
      <c r="L18" s="34"/>
    </row>
    <row r="19" spans="2:12" s="1" customFormat="1" ht="12" customHeight="1">
      <c r="B19" s="34"/>
      <c r="D19" s="28" t="s">
        <v>35</v>
      </c>
      <c r="I19" s="28" t="s">
        <v>31</v>
      </c>
      <c r="J19" s="29" t="str">
        <f>'Rekapitulace stavby'!AN13</f>
        <v>Vyplň údaj</v>
      </c>
      <c r="L19" s="34"/>
    </row>
    <row r="20" spans="2:12" s="1" customFormat="1" ht="18" customHeight="1">
      <c r="B20" s="34"/>
      <c r="E20" s="326" t="str">
        <f>'Rekapitulace stavby'!E14</f>
        <v>Vyplň údaj</v>
      </c>
      <c r="F20" s="293"/>
      <c r="G20" s="293"/>
      <c r="H20" s="293"/>
      <c r="I20" s="28" t="s">
        <v>34</v>
      </c>
      <c r="J20" s="29" t="str">
        <f>'Rekapitulace stavby'!AN14</f>
        <v>Vyplň údaj</v>
      </c>
      <c r="L20" s="34"/>
    </row>
    <row r="21" spans="2:12" s="1" customFormat="1" ht="6.95" customHeight="1">
      <c r="B21" s="34"/>
      <c r="L21" s="34"/>
    </row>
    <row r="22" spans="2:12" s="1" customFormat="1" ht="12" customHeight="1">
      <c r="B22" s="34"/>
      <c r="D22" s="28" t="s">
        <v>37</v>
      </c>
      <c r="I22" s="28" t="s">
        <v>31</v>
      </c>
      <c r="J22" s="26" t="s">
        <v>32</v>
      </c>
      <c r="L22" s="34"/>
    </row>
    <row r="23" spans="2:12" s="1" customFormat="1" ht="18" customHeight="1">
      <c r="B23" s="34"/>
      <c r="E23" s="26" t="s">
        <v>38</v>
      </c>
      <c r="I23" s="28" t="s">
        <v>34</v>
      </c>
      <c r="J23" s="26" t="s">
        <v>32</v>
      </c>
      <c r="L23" s="34"/>
    </row>
    <row r="24" spans="2:12" s="1" customFormat="1" ht="6.95" customHeight="1">
      <c r="B24" s="34"/>
      <c r="L24" s="34"/>
    </row>
    <row r="25" spans="2:12" s="1" customFormat="1" ht="12" customHeight="1">
      <c r="B25" s="34"/>
      <c r="D25" s="28" t="s">
        <v>40</v>
      </c>
      <c r="I25" s="28" t="s">
        <v>31</v>
      </c>
      <c r="J25" s="26" t="str">
        <f>IF('Rekapitulace stavby'!AN19="","",'Rekapitulace stavby'!AN19)</f>
        <v/>
      </c>
      <c r="L25" s="34"/>
    </row>
    <row r="26" spans="2:12" s="1" customFormat="1" ht="18" customHeight="1">
      <c r="B26" s="34"/>
      <c r="E26" s="26" t="str">
        <f>IF('Rekapitulace stavby'!E20="","",'Rekapitulace stavby'!E20)</f>
        <v xml:space="preserve"> </v>
      </c>
      <c r="I26" s="28" t="s">
        <v>34</v>
      </c>
      <c r="J26" s="26" t="str">
        <f>IF('Rekapitulace stavby'!AN20="","",'Rekapitulace stavby'!AN20)</f>
        <v/>
      </c>
      <c r="L26" s="34"/>
    </row>
    <row r="27" spans="2:12" s="1" customFormat="1" ht="6.95" customHeight="1">
      <c r="B27" s="34"/>
      <c r="L27" s="34"/>
    </row>
    <row r="28" spans="2:12" s="1" customFormat="1" ht="12" customHeight="1">
      <c r="B28" s="34"/>
      <c r="D28" s="28" t="s">
        <v>42</v>
      </c>
      <c r="L28" s="34"/>
    </row>
    <row r="29" spans="2:12" s="7" customFormat="1" ht="16.5" customHeight="1">
      <c r="B29" s="93"/>
      <c r="E29" s="298" t="s">
        <v>32</v>
      </c>
      <c r="F29" s="298"/>
      <c r="G29" s="298"/>
      <c r="H29" s="298"/>
      <c r="L29" s="93"/>
    </row>
    <row r="30" spans="2:12" s="1" customFormat="1" ht="6.95" customHeight="1">
      <c r="B30" s="34"/>
      <c r="L30" s="34"/>
    </row>
    <row r="31" spans="2:12" s="1" customFormat="1" ht="6.95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>
      <c r="B32" s="34"/>
      <c r="D32" s="94" t="s">
        <v>44</v>
      </c>
      <c r="J32" s="65">
        <f>ROUND(J97, 2)</f>
        <v>0</v>
      </c>
      <c r="L32" s="34"/>
    </row>
    <row r="33" spans="2:12" s="1" customFormat="1" ht="6.95" customHeight="1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5" customHeight="1">
      <c r="B34" s="34"/>
      <c r="F34" s="37" t="s">
        <v>46</v>
      </c>
      <c r="I34" s="37" t="s">
        <v>45</v>
      </c>
      <c r="J34" s="37" t="s">
        <v>47</v>
      </c>
      <c r="L34" s="34"/>
    </row>
    <row r="35" spans="2:12" s="1" customFormat="1" ht="14.45" customHeight="1">
      <c r="B35" s="34"/>
      <c r="D35" s="54" t="s">
        <v>48</v>
      </c>
      <c r="E35" s="28" t="s">
        <v>49</v>
      </c>
      <c r="F35" s="85">
        <f>ROUND((SUM(BE97:BE265)),  2)</f>
        <v>0</v>
      </c>
      <c r="I35" s="95">
        <v>0.21</v>
      </c>
      <c r="J35" s="85">
        <f>ROUND(((SUM(BE97:BE265))*I35),  2)</f>
        <v>0</v>
      </c>
      <c r="L35" s="34"/>
    </row>
    <row r="36" spans="2:12" s="1" customFormat="1" ht="14.45" customHeight="1">
      <c r="B36" s="34"/>
      <c r="E36" s="28" t="s">
        <v>50</v>
      </c>
      <c r="F36" s="85">
        <f>ROUND((SUM(BF97:BF265)),  2)</f>
        <v>0</v>
      </c>
      <c r="I36" s="95">
        <v>0.12</v>
      </c>
      <c r="J36" s="85">
        <f>ROUND(((SUM(BF97:BF265))*I36),  2)</f>
        <v>0</v>
      </c>
      <c r="L36" s="34"/>
    </row>
    <row r="37" spans="2:12" s="1" customFormat="1" ht="14.45" hidden="1" customHeight="1">
      <c r="B37" s="34"/>
      <c r="E37" s="28" t="s">
        <v>51</v>
      </c>
      <c r="F37" s="85">
        <f>ROUND((SUM(BG97:BG265)),  2)</f>
        <v>0</v>
      </c>
      <c r="I37" s="95">
        <v>0.21</v>
      </c>
      <c r="J37" s="85">
        <f>0</f>
        <v>0</v>
      </c>
      <c r="L37" s="34"/>
    </row>
    <row r="38" spans="2:12" s="1" customFormat="1" ht="14.45" hidden="1" customHeight="1">
      <c r="B38" s="34"/>
      <c r="E38" s="28" t="s">
        <v>52</v>
      </c>
      <c r="F38" s="85">
        <f>ROUND((SUM(BH97:BH265)),  2)</f>
        <v>0</v>
      </c>
      <c r="I38" s="95">
        <v>0.12</v>
      </c>
      <c r="J38" s="85">
        <f>0</f>
        <v>0</v>
      </c>
      <c r="L38" s="34"/>
    </row>
    <row r="39" spans="2:12" s="1" customFormat="1" ht="14.45" hidden="1" customHeight="1">
      <c r="B39" s="34"/>
      <c r="E39" s="28" t="s">
        <v>53</v>
      </c>
      <c r="F39" s="85">
        <f>ROUND((SUM(BI97:BI265)),  2)</f>
        <v>0</v>
      </c>
      <c r="I39" s="95">
        <v>0</v>
      </c>
      <c r="J39" s="85">
        <f>0</f>
        <v>0</v>
      </c>
      <c r="L39" s="34"/>
    </row>
    <row r="40" spans="2:12" s="1" customFormat="1" ht="6.95" customHeight="1">
      <c r="B40" s="34"/>
      <c r="L40" s="34"/>
    </row>
    <row r="41" spans="2:12" s="1" customFormat="1" ht="25.35" customHeight="1">
      <c r="B41" s="34"/>
      <c r="C41" s="96"/>
      <c r="D41" s="97" t="s">
        <v>54</v>
      </c>
      <c r="E41" s="56"/>
      <c r="F41" s="56"/>
      <c r="G41" s="98" t="s">
        <v>55</v>
      </c>
      <c r="H41" s="99" t="s">
        <v>56</v>
      </c>
      <c r="I41" s="56"/>
      <c r="J41" s="100">
        <f>SUM(J32:J39)</f>
        <v>0</v>
      </c>
      <c r="K41" s="101"/>
      <c r="L41" s="34"/>
    </row>
    <row r="42" spans="2:12" s="1" customFormat="1" ht="14.45" customHeight="1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5" customHeight="1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5" customHeight="1">
      <c r="B47" s="34"/>
      <c r="C47" s="22" t="s">
        <v>116</v>
      </c>
      <c r="L47" s="34"/>
    </row>
    <row r="48" spans="2:12" s="1" customFormat="1" ht="6.95" customHeight="1">
      <c r="B48" s="34"/>
      <c r="L48" s="34"/>
    </row>
    <row r="49" spans="2:47" s="1" customFormat="1" ht="12" customHeight="1">
      <c r="B49" s="34"/>
      <c r="C49" s="28" t="s">
        <v>16</v>
      </c>
      <c r="L49" s="34"/>
    </row>
    <row r="50" spans="2:47" s="1" customFormat="1" ht="16.5" customHeight="1">
      <c r="B50" s="34"/>
      <c r="E50" s="323" t="str">
        <f>E7</f>
        <v>OA Chrudim - rekonstrukce elektroinstalace</v>
      </c>
      <c r="F50" s="324"/>
      <c r="G50" s="324"/>
      <c r="H50" s="324"/>
      <c r="L50" s="34"/>
    </row>
    <row r="51" spans="2:47" ht="12" customHeight="1">
      <c r="B51" s="21"/>
      <c r="C51" s="28" t="s">
        <v>112</v>
      </c>
      <c r="L51" s="21"/>
    </row>
    <row r="52" spans="2:47" s="1" customFormat="1" ht="16.5" customHeight="1">
      <c r="B52" s="34"/>
      <c r="E52" s="323" t="s">
        <v>113</v>
      </c>
      <c r="F52" s="325"/>
      <c r="G52" s="325"/>
      <c r="H52" s="325"/>
      <c r="L52" s="34"/>
    </row>
    <row r="53" spans="2:47" s="1" customFormat="1" ht="12" customHeight="1">
      <c r="B53" s="34"/>
      <c r="C53" s="28" t="s">
        <v>114</v>
      </c>
      <c r="L53" s="34"/>
    </row>
    <row r="54" spans="2:47" s="1" customFormat="1" ht="16.5" customHeight="1">
      <c r="B54" s="34"/>
      <c r="E54" s="287" t="str">
        <f>E11</f>
        <v>02 - Elektroinstalace</v>
      </c>
      <c r="F54" s="325"/>
      <c r="G54" s="325"/>
      <c r="H54" s="325"/>
      <c r="L54" s="34"/>
    </row>
    <row r="55" spans="2:47" s="1" customFormat="1" ht="6.95" customHeight="1">
      <c r="B55" s="34"/>
      <c r="L55" s="34"/>
    </row>
    <row r="56" spans="2:47" s="1" customFormat="1" ht="12" customHeight="1">
      <c r="B56" s="34"/>
      <c r="C56" s="28" t="s">
        <v>22</v>
      </c>
      <c r="F56" s="26" t="str">
        <f>F14</f>
        <v>Tyršovo nám. 250, 537 01 Chrudim</v>
      </c>
      <c r="I56" s="28" t="s">
        <v>24</v>
      </c>
      <c r="J56" s="51" t="str">
        <f>IF(J14="","",J14)</f>
        <v>8. 5. 2026</v>
      </c>
      <c r="L56" s="34"/>
    </row>
    <row r="57" spans="2:47" s="1" customFormat="1" ht="6.95" customHeight="1">
      <c r="B57" s="34"/>
      <c r="L57" s="34"/>
    </row>
    <row r="58" spans="2:47" s="1" customFormat="1" ht="15.2" customHeight="1">
      <c r="B58" s="34"/>
      <c r="C58" s="28" t="s">
        <v>30</v>
      </c>
      <c r="F58" s="26" t="str">
        <f>E17</f>
        <v>Pardubický kraj</v>
      </c>
      <c r="I58" s="28" t="s">
        <v>37</v>
      </c>
      <c r="J58" s="32" t="str">
        <f>E23</f>
        <v>AZ Optimal</v>
      </c>
      <c r="L58" s="34"/>
    </row>
    <row r="59" spans="2:47" s="1" customFormat="1" ht="15.2" customHeight="1">
      <c r="B59" s="34"/>
      <c r="C59" s="28" t="s">
        <v>35</v>
      </c>
      <c r="F59" s="26" t="str">
        <f>IF(E20="","",E20)</f>
        <v>Vyplň údaj</v>
      </c>
      <c r="I59" s="28" t="s">
        <v>40</v>
      </c>
      <c r="J59" s="32" t="str">
        <f>E26</f>
        <v xml:space="preserve"> </v>
      </c>
      <c r="L59" s="34"/>
    </row>
    <row r="60" spans="2:47" s="1" customFormat="1" ht="10.35" customHeight="1">
      <c r="B60" s="34"/>
      <c r="L60" s="34"/>
    </row>
    <row r="61" spans="2:47" s="1" customFormat="1" ht="29.25" customHeight="1">
      <c r="B61" s="34"/>
      <c r="C61" s="102" t="s">
        <v>117</v>
      </c>
      <c r="D61" s="96"/>
      <c r="E61" s="96"/>
      <c r="F61" s="96"/>
      <c r="G61" s="96"/>
      <c r="H61" s="96"/>
      <c r="I61" s="96"/>
      <c r="J61" s="103" t="s">
        <v>118</v>
      </c>
      <c r="K61" s="96"/>
      <c r="L61" s="34"/>
    </row>
    <row r="62" spans="2:47" s="1" customFormat="1" ht="10.35" customHeight="1">
      <c r="B62" s="34"/>
      <c r="L62" s="34"/>
    </row>
    <row r="63" spans="2:47" s="1" customFormat="1" ht="22.9" customHeight="1">
      <c r="B63" s="34"/>
      <c r="C63" s="104" t="s">
        <v>76</v>
      </c>
      <c r="J63" s="65">
        <f>J97</f>
        <v>0</v>
      </c>
      <c r="L63" s="34"/>
      <c r="AU63" s="18" t="s">
        <v>119</v>
      </c>
    </row>
    <row r="64" spans="2:47" s="8" customFormat="1" ht="24.95" customHeight="1">
      <c r="B64" s="105"/>
      <c r="D64" s="106" t="s">
        <v>771</v>
      </c>
      <c r="E64" s="107"/>
      <c r="F64" s="107"/>
      <c r="G64" s="107"/>
      <c r="H64" s="107"/>
      <c r="I64" s="107"/>
      <c r="J64" s="108">
        <f>J98</f>
        <v>0</v>
      </c>
      <c r="L64" s="105"/>
    </row>
    <row r="65" spans="2:12" s="8" customFormat="1" ht="24.95" customHeight="1">
      <c r="B65" s="105"/>
      <c r="D65" s="106" t="s">
        <v>772</v>
      </c>
      <c r="E65" s="107"/>
      <c r="F65" s="107"/>
      <c r="G65" s="107"/>
      <c r="H65" s="107"/>
      <c r="I65" s="107"/>
      <c r="J65" s="108">
        <f>J145</f>
        <v>0</v>
      </c>
      <c r="L65" s="105"/>
    </row>
    <row r="66" spans="2:12" s="8" customFormat="1" ht="24.95" customHeight="1">
      <c r="B66" s="105"/>
      <c r="D66" s="106" t="s">
        <v>773</v>
      </c>
      <c r="E66" s="107"/>
      <c r="F66" s="107"/>
      <c r="G66" s="107"/>
      <c r="H66" s="107"/>
      <c r="I66" s="107"/>
      <c r="J66" s="108">
        <f>J187</f>
        <v>0</v>
      </c>
      <c r="L66" s="105"/>
    </row>
    <row r="67" spans="2:12" s="8" customFormat="1" ht="24.95" customHeight="1">
      <c r="B67" s="105"/>
      <c r="D67" s="106" t="s">
        <v>774</v>
      </c>
      <c r="E67" s="107"/>
      <c r="F67" s="107"/>
      <c r="G67" s="107"/>
      <c r="H67" s="107"/>
      <c r="I67" s="107"/>
      <c r="J67" s="108">
        <f>J199</f>
        <v>0</v>
      </c>
      <c r="L67" s="105"/>
    </row>
    <row r="68" spans="2:12" s="8" customFormat="1" ht="24.95" customHeight="1">
      <c r="B68" s="105"/>
      <c r="D68" s="106" t="s">
        <v>775</v>
      </c>
      <c r="E68" s="107"/>
      <c r="F68" s="107"/>
      <c r="G68" s="107"/>
      <c r="H68" s="107"/>
      <c r="I68" s="107"/>
      <c r="J68" s="108">
        <f>J202</f>
        <v>0</v>
      </c>
      <c r="L68" s="105"/>
    </row>
    <row r="69" spans="2:12" s="8" customFormat="1" ht="24.95" customHeight="1">
      <c r="B69" s="105"/>
      <c r="D69" s="106" t="s">
        <v>776</v>
      </c>
      <c r="E69" s="107"/>
      <c r="F69" s="107"/>
      <c r="G69" s="107"/>
      <c r="H69" s="107"/>
      <c r="I69" s="107"/>
      <c r="J69" s="108">
        <f>J225</f>
        <v>0</v>
      </c>
      <c r="L69" s="105"/>
    </row>
    <row r="70" spans="2:12" s="9" customFormat="1" ht="19.899999999999999" customHeight="1">
      <c r="B70" s="109"/>
      <c r="D70" s="110" t="s">
        <v>777</v>
      </c>
      <c r="E70" s="111"/>
      <c r="F70" s="111"/>
      <c r="G70" s="111"/>
      <c r="H70" s="111"/>
      <c r="I70" s="111"/>
      <c r="J70" s="112">
        <f>J226</f>
        <v>0</v>
      </c>
      <c r="L70" s="109"/>
    </row>
    <row r="71" spans="2:12" s="9" customFormat="1" ht="19.899999999999999" customHeight="1">
      <c r="B71" s="109"/>
      <c r="D71" s="110" t="s">
        <v>778</v>
      </c>
      <c r="E71" s="111"/>
      <c r="F71" s="111"/>
      <c r="G71" s="111"/>
      <c r="H71" s="111"/>
      <c r="I71" s="111"/>
      <c r="J71" s="112">
        <f>J233</f>
        <v>0</v>
      </c>
      <c r="L71" s="109"/>
    </row>
    <row r="72" spans="2:12" s="8" customFormat="1" ht="24.95" customHeight="1">
      <c r="B72" s="105"/>
      <c r="D72" s="106" t="s">
        <v>779</v>
      </c>
      <c r="E72" s="107"/>
      <c r="F72" s="107"/>
      <c r="G72" s="107"/>
      <c r="H72" s="107"/>
      <c r="I72" s="107"/>
      <c r="J72" s="108">
        <f>J244</f>
        <v>0</v>
      </c>
      <c r="L72" s="105"/>
    </row>
    <row r="73" spans="2:12" s="9" customFormat="1" ht="19.899999999999999" customHeight="1">
      <c r="B73" s="109"/>
      <c r="D73" s="110" t="s">
        <v>780</v>
      </c>
      <c r="E73" s="111"/>
      <c r="F73" s="111"/>
      <c r="G73" s="111"/>
      <c r="H73" s="111"/>
      <c r="I73" s="111"/>
      <c r="J73" s="112">
        <f>J245</f>
        <v>0</v>
      </c>
      <c r="L73" s="109"/>
    </row>
    <row r="74" spans="2:12" s="9" customFormat="1" ht="19.899999999999999" customHeight="1">
      <c r="B74" s="109"/>
      <c r="D74" s="110" t="s">
        <v>781</v>
      </c>
      <c r="E74" s="111"/>
      <c r="F74" s="111"/>
      <c r="G74" s="111"/>
      <c r="H74" s="111"/>
      <c r="I74" s="111"/>
      <c r="J74" s="112">
        <f>J249</f>
        <v>0</v>
      </c>
      <c r="L74" s="109"/>
    </row>
    <row r="75" spans="2:12" s="8" customFormat="1" ht="24.95" customHeight="1">
      <c r="B75" s="105"/>
      <c r="D75" s="106" t="s">
        <v>782</v>
      </c>
      <c r="E75" s="107"/>
      <c r="F75" s="107"/>
      <c r="G75" s="107"/>
      <c r="H75" s="107"/>
      <c r="I75" s="107"/>
      <c r="J75" s="108">
        <f>J255</f>
        <v>0</v>
      </c>
      <c r="L75" s="105"/>
    </row>
    <row r="76" spans="2:12" s="1" customFormat="1" ht="21.75" customHeight="1">
      <c r="B76" s="34"/>
      <c r="L76" s="34"/>
    </row>
    <row r="77" spans="2:12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4"/>
    </row>
    <row r="81" spans="2:20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4"/>
    </row>
    <row r="82" spans="2:20" s="1" customFormat="1" ht="24.95" customHeight="1">
      <c r="B82" s="34"/>
      <c r="C82" s="22" t="s">
        <v>132</v>
      </c>
      <c r="L82" s="34"/>
    </row>
    <row r="83" spans="2:20" s="1" customFormat="1" ht="6.95" customHeight="1">
      <c r="B83" s="34"/>
      <c r="L83" s="34"/>
    </row>
    <row r="84" spans="2:20" s="1" customFormat="1" ht="12" customHeight="1">
      <c r="B84" s="34"/>
      <c r="C84" s="28" t="s">
        <v>16</v>
      </c>
      <c r="L84" s="34"/>
    </row>
    <row r="85" spans="2:20" s="1" customFormat="1" ht="16.5" customHeight="1">
      <c r="B85" s="34"/>
      <c r="E85" s="323" t="str">
        <f>E7</f>
        <v>OA Chrudim - rekonstrukce elektroinstalace</v>
      </c>
      <c r="F85" s="324"/>
      <c r="G85" s="324"/>
      <c r="H85" s="324"/>
      <c r="L85" s="34"/>
    </row>
    <row r="86" spans="2:20" ht="12" customHeight="1">
      <c r="B86" s="21"/>
      <c r="C86" s="28" t="s">
        <v>112</v>
      </c>
      <c r="L86" s="21"/>
    </row>
    <row r="87" spans="2:20" s="1" customFormat="1" ht="16.5" customHeight="1">
      <c r="B87" s="34"/>
      <c r="E87" s="323" t="s">
        <v>113</v>
      </c>
      <c r="F87" s="325"/>
      <c r="G87" s="325"/>
      <c r="H87" s="325"/>
      <c r="L87" s="34"/>
    </row>
    <row r="88" spans="2:20" s="1" customFormat="1" ht="12" customHeight="1">
      <c r="B88" s="34"/>
      <c r="C88" s="28" t="s">
        <v>114</v>
      </c>
      <c r="L88" s="34"/>
    </row>
    <row r="89" spans="2:20" s="1" customFormat="1" ht="16.5" customHeight="1">
      <c r="B89" s="34"/>
      <c r="E89" s="287" t="str">
        <f>E11</f>
        <v>02 - Elektroinstalace</v>
      </c>
      <c r="F89" s="325"/>
      <c r="G89" s="325"/>
      <c r="H89" s="325"/>
      <c r="L89" s="34"/>
    </row>
    <row r="90" spans="2:20" s="1" customFormat="1" ht="6.95" customHeight="1">
      <c r="B90" s="34"/>
      <c r="L90" s="34"/>
    </row>
    <row r="91" spans="2:20" s="1" customFormat="1" ht="12" customHeight="1">
      <c r="B91" s="34"/>
      <c r="C91" s="28" t="s">
        <v>22</v>
      </c>
      <c r="F91" s="26" t="str">
        <f>F14</f>
        <v>Tyršovo nám. 250, 537 01 Chrudim</v>
      </c>
      <c r="I91" s="28" t="s">
        <v>24</v>
      </c>
      <c r="J91" s="51" t="str">
        <f>IF(J14="","",J14)</f>
        <v>8. 5. 2026</v>
      </c>
      <c r="L91" s="34"/>
    </row>
    <row r="92" spans="2:20" s="1" customFormat="1" ht="6.95" customHeight="1">
      <c r="B92" s="34"/>
      <c r="L92" s="34"/>
    </row>
    <row r="93" spans="2:20" s="1" customFormat="1" ht="15.2" customHeight="1">
      <c r="B93" s="34"/>
      <c r="C93" s="28" t="s">
        <v>30</v>
      </c>
      <c r="F93" s="26" t="str">
        <f>E17</f>
        <v>Pardubický kraj</v>
      </c>
      <c r="I93" s="28" t="s">
        <v>37</v>
      </c>
      <c r="J93" s="32" t="str">
        <f>E23</f>
        <v>AZ Optimal</v>
      </c>
      <c r="L93" s="34"/>
    </row>
    <row r="94" spans="2:20" s="1" customFormat="1" ht="15.2" customHeight="1">
      <c r="B94" s="34"/>
      <c r="C94" s="28" t="s">
        <v>35</v>
      </c>
      <c r="F94" s="26" t="str">
        <f>IF(E20="","",E20)</f>
        <v>Vyplň údaj</v>
      </c>
      <c r="I94" s="28" t="s">
        <v>40</v>
      </c>
      <c r="J94" s="32" t="str">
        <f>E26</f>
        <v xml:space="preserve"> </v>
      </c>
      <c r="L94" s="34"/>
    </row>
    <row r="95" spans="2:20" s="1" customFormat="1" ht="10.35" customHeight="1">
      <c r="B95" s="34"/>
      <c r="L95" s="34"/>
    </row>
    <row r="96" spans="2:20" s="10" customFormat="1" ht="29.25" customHeight="1">
      <c r="B96" s="113"/>
      <c r="C96" s="114" t="s">
        <v>133</v>
      </c>
      <c r="D96" s="115" t="s">
        <v>63</v>
      </c>
      <c r="E96" s="115" t="s">
        <v>59</v>
      </c>
      <c r="F96" s="115" t="s">
        <v>60</v>
      </c>
      <c r="G96" s="115" t="s">
        <v>134</v>
      </c>
      <c r="H96" s="115" t="s">
        <v>135</v>
      </c>
      <c r="I96" s="115" t="s">
        <v>136</v>
      </c>
      <c r="J96" s="115" t="s">
        <v>118</v>
      </c>
      <c r="K96" s="116" t="s">
        <v>137</v>
      </c>
      <c r="L96" s="113"/>
      <c r="M96" s="58" t="s">
        <v>32</v>
      </c>
      <c r="N96" s="59" t="s">
        <v>48</v>
      </c>
      <c r="O96" s="59" t="s">
        <v>138</v>
      </c>
      <c r="P96" s="59" t="s">
        <v>139</v>
      </c>
      <c r="Q96" s="59" t="s">
        <v>140</v>
      </c>
      <c r="R96" s="59" t="s">
        <v>141</v>
      </c>
      <c r="S96" s="59" t="s">
        <v>142</v>
      </c>
      <c r="T96" s="60" t="s">
        <v>143</v>
      </c>
    </row>
    <row r="97" spans="2:65" s="1" customFormat="1" ht="22.9" customHeight="1">
      <c r="B97" s="34"/>
      <c r="C97" s="63" t="s">
        <v>144</v>
      </c>
      <c r="J97" s="117">
        <f>BK97</f>
        <v>0</v>
      </c>
      <c r="L97" s="34"/>
      <c r="M97" s="61"/>
      <c r="N97" s="52"/>
      <c r="O97" s="52"/>
      <c r="P97" s="118">
        <f>P98+P145+P187+P199+P202+P225+P244+P255</f>
        <v>0</v>
      </c>
      <c r="Q97" s="52"/>
      <c r="R97" s="118">
        <f>R98+R145+R187+R199+R202+R225+R244+R255</f>
        <v>5.8800000000000007E-3</v>
      </c>
      <c r="S97" s="52"/>
      <c r="T97" s="119">
        <f>T98+T145+T187+T199+T202+T225+T244+T255</f>
        <v>0</v>
      </c>
      <c r="AT97" s="18" t="s">
        <v>77</v>
      </c>
      <c r="AU97" s="18" t="s">
        <v>119</v>
      </c>
      <c r="BK97" s="120">
        <f>BK98+BK145+BK187+BK199+BK202+BK225+BK244+BK255</f>
        <v>0</v>
      </c>
    </row>
    <row r="98" spans="2:65" s="11" customFormat="1" ht="25.9" customHeight="1">
      <c r="B98" s="121"/>
      <c r="D98" s="122" t="s">
        <v>77</v>
      </c>
      <c r="E98" s="123" t="s">
        <v>783</v>
      </c>
      <c r="F98" s="123" t="s">
        <v>784</v>
      </c>
      <c r="I98" s="124"/>
      <c r="J98" s="125">
        <f>BK98</f>
        <v>0</v>
      </c>
      <c r="L98" s="121"/>
      <c r="M98" s="126"/>
      <c r="P98" s="127">
        <f>SUM(P99:P144)</f>
        <v>0</v>
      </c>
      <c r="R98" s="127">
        <f>SUM(R99:R144)</f>
        <v>0</v>
      </c>
      <c r="T98" s="128">
        <f>SUM(T99:T144)</f>
        <v>0</v>
      </c>
      <c r="AR98" s="122" t="s">
        <v>155</v>
      </c>
      <c r="AT98" s="129" t="s">
        <v>77</v>
      </c>
      <c r="AU98" s="129" t="s">
        <v>78</v>
      </c>
      <c r="AY98" s="122" t="s">
        <v>147</v>
      </c>
      <c r="BK98" s="130">
        <f>SUM(BK99:BK144)</f>
        <v>0</v>
      </c>
    </row>
    <row r="99" spans="2:65" s="1" customFormat="1" ht="16.5" customHeight="1">
      <c r="B99" s="34"/>
      <c r="C99" s="133" t="s">
        <v>85</v>
      </c>
      <c r="D99" s="133" t="s">
        <v>150</v>
      </c>
      <c r="E99" s="134" t="s">
        <v>785</v>
      </c>
      <c r="F99" s="135" t="s">
        <v>786</v>
      </c>
      <c r="G99" s="136" t="s">
        <v>242</v>
      </c>
      <c r="H99" s="137">
        <v>20</v>
      </c>
      <c r="I99" s="138"/>
      <c r="J99" s="139">
        <f t="shared" ref="J99:J144" si="0">ROUND(I99*H99,2)</f>
        <v>0</v>
      </c>
      <c r="K99" s="135" t="s">
        <v>32</v>
      </c>
      <c r="L99" s="34"/>
      <c r="M99" s="140" t="s">
        <v>32</v>
      </c>
      <c r="N99" s="141" t="s">
        <v>49</v>
      </c>
      <c r="P99" s="142">
        <f t="shared" ref="P99:P144" si="1">O99*H99</f>
        <v>0</v>
      </c>
      <c r="Q99" s="142">
        <v>0</v>
      </c>
      <c r="R99" s="142">
        <f t="shared" ref="R99:R144" si="2">Q99*H99</f>
        <v>0</v>
      </c>
      <c r="S99" s="142">
        <v>0</v>
      </c>
      <c r="T99" s="143">
        <f t="shared" ref="T99:T144" si="3">S99*H99</f>
        <v>0</v>
      </c>
      <c r="AR99" s="144" t="s">
        <v>649</v>
      </c>
      <c r="AT99" s="144" t="s">
        <v>150</v>
      </c>
      <c r="AU99" s="144" t="s">
        <v>85</v>
      </c>
      <c r="AY99" s="18" t="s">
        <v>147</v>
      </c>
      <c r="BE99" s="145">
        <f t="shared" ref="BE99:BE144" si="4">IF(N99="základní",J99,0)</f>
        <v>0</v>
      </c>
      <c r="BF99" s="145">
        <f t="shared" ref="BF99:BF144" si="5">IF(N99="snížená",J99,0)</f>
        <v>0</v>
      </c>
      <c r="BG99" s="145">
        <f t="shared" ref="BG99:BG144" si="6">IF(N99="zákl. přenesená",J99,0)</f>
        <v>0</v>
      </c>
      <c r="BH99" s="145">
        <f t="shared" ref="BH99:BH144" si="7">IF(N99="sníž. přenesená",J99,0)</f>
        <v>0</v>
      </c>
      <c r="BI99" s="145">
        <f t="shared" ref="BI99:BI144" si="8">IF(N99="nulová",J99,0)</f>
        <v>0</v>
      </c>
      <c r="BJ99" s="18" t="s">
        <v>85</v>
      </c>
      <c r="BK99" s="145">
        <f t="shared" ref="BK99:BK144" si="9">ROUND(I99*H99,2)</f>
        <v>0</v>
      </c>
      <c r="BL99" s="18" t="s">
        <v>649</v>
      </c>
      <c r="BM99" s="144" t="s">
        <v>787</v>
      </c>
    </row>
    <row r="100" spans="2:65" s="1" customFormat="1" ht="16.5" customHeight="1">
      <c r="B100" s="34"/>
      <c r="C100" s="133" t="s">
        <v>87</v>
      </c>
      <c r="D100" s="133" t="s">
        <v>150</v>
      </c>
      <c r="E100" s="134" t="s">
        <v>788</v>
      </c>
      <c r="F100" s="135" t="s">
        <v>789</v>
      </c>
      <c r="G100" s="136" t="s">
        <v>242</v>
      </c>
      <c r="H100" s="137">
        <v>10</v>
      </c>
      <c r="I100" s="138"/>
      <c r="J100" s="139">
        <f t="shared" si="0"/>
        <v>0</v>
      </c>
      <c r="K100" s="135" t="s">
        <v>32</v>
      </c>
      <c r="L100" s="34"/>
      <c r="M100" s="140" t="s">
        <v>32</v>
      </c>
      <c r="N100" s="141" t="s">
        <v>49</v>
      </c>
      <c r="P100" s="142">
        <f t="shared" si="1"/>
        <v>0</v>
      </c>
      <c r="Q100" s="142">
        <v>0</v>
      </c>
      <c r="R100" s="142">
        <f t="shared" si="2"/>
        <v>0</v>
      </c>
      <c r="S100" s="142">
        <v>0</v>
      </c>
      <c r="T100" s="143">
        <f t="shared" si="3"/>
        <v>0</v>
      </c>
      <c r="AR100" s="144" t="s">
        <v>649</v>
      </c>
      <c r="AT100" s="144" t="s">
        <v>150</v>
      </c>
      <c r="AU100" s="144" t="s">
        <v>85</v>
      </c>
      <c r="AY100" s="18" t="s">
        <v>147</v>
      </c>
      <c r="BE100" s="145">
        <f t="shared" si="4"/>
        <v>0</v>
      </c>
      <c r="BF100" s="145">
        <f t="shared" si="5"/>
        <v>0</v>
      </c>
      <c r="BG100" s="145">
        <f t="shared" si="6"/>
        <v>0</v>
      </c>
      <c r="BH100" s="145">
        <f t="shared" si="7"/>
        <v>0</v>
      </c>
      <c r="BI100" s="145">
        <f t="shared" si="8"/>
        <v>0</v>
      </c>
      <c r="BJ100" s="18" t="s">
        <v>85</v>
      </c>
      <c r="BK100" s="145">
        <f t="shared" si="9"/>
        <v>0</v>
      </c>
      <c r="BL100" s="18" t="s">
        <v>649</v>
      </c>
      <c r="BM100" s="144" t="s">
        <v>790</v>
      </c>
    </row>
    <row r="101" spans="2:65" s="1" customFormat="1" ht="16.5" customHeight="1">
      <c r="B101" s="34"/>
      <c r="C101" s="133" t="s">
        <v>190</v>
      </c>
      <c r="D101" s="133" t="s">
        <v>150</v>
      </c>
      <c r="E101" s="134" t="s">
        <v>791</v>
      </c>
      <c r="F101" s="135" t="s">
        <v>792</v>
      </c>
      <c r="G101" s="136" t="s">
        <v>242</v>
      </c>
      <c r="H101" s="137">
        <v>34</v>
      </c>
      <c r="I101" s="138"/>
      <c r="J101" s="139">
        <f t="shared" si="0"/>
        <v>0</v>
      </c>
      <c r="K101" s="135" t="s">
        <v>32</v>
      </c>
      <c r="L101" s="34"/>
      <c r="M101" s="140" t="s">
        <v>32</v>
      </c>
      <c r="N101" s="141" t="s">
        <v>49</v>
      </c>
      <c r="P101" s="142">
        <f t="shared" si="1"/>
        <v>0</v>
      </c>
      <c r="Q101" s="142">
        <v>0</v>
      </c>
      <c r="R101" s="142">
        <f t="shared" si="2"/>
        <v>0</v>
      </c>
      <c r="S101" s="142">
        <v>0</v>
      </c>
      <c r="T101" s="143">
        <f t="shared" si="3"/>
        <v>0</v>
      </c>
      <c r="AR101" s="144" t="s">
        <v>649</v>
      </c>
      <c r="AT101" s="144" t="s">
        <v>150</v>
      </c>
      <c r="AU101" s="144" t="s">
        <v>85</v>
      </c>
      <c r="AY101" s="18" t="s">
        <v>147</v>
      </c>
      <c r="BE101" s="145">
        <f t="shared" si="4"/>
        <v>0</v>
      </c>
      <c r="BF101" s="145">
        <f t="shared" si="5"/>
        <v>0</v>
      </c>
      <c r="BG101" s="145">
        <f t="shared" si="6"/>
        <v>0</v>
      </c>
      <c r="BH101" s="145">
        <f t="shared" si="7"/>
        <v>0</v>
      </c>
      <c r="BI101" s="145">
        <f t="shared" si="8"/>
        <v>0</v>
      </c>
      <c r="BJ101" s="18" t="s">
        <v>85</v>
      </c>
      <c r="BK101" s="145">
        <f t="shared" si="9"/>
        <v>0</v>
      </c>
      <c r="BL101" s="18" t="s">
        <v>649</v>
      </c>
      <c r="BM101" s="144" t="s">
        <v>793</v>
      </c>
    </row>
    <row r="102" spans="2:65" s="1" customFormat="1" ht="16.5" customHeight="1">
      <c r="B102" s="34"/>
      <c r="C102" s="133" t="s">
        <v>155</v>
      </c>
      <c r="D102" s="133" t="s">
        <v>150</v>
      </c>
      <c r="E102" s="134" t="s">
        <v>794</v>
      </c>
      <c r="F102" s="135" t="s">
        <v>795</v>
      </c>
      <c r="G102" s="136" t="s">
        <v>153</v>
      </c>
      <c r="H102" s="137">
        <v>170</v>
      </c>
      <c r="I102" s="138"/>
      <c r="J102" s="139">
        <f t="shared" si="0"/>
        <v>0</v>
      </c>
      <c r="K102" s="135" t="s">
        <v>32</v>
      </c>
      <c r="L102" s="34"/>
      <c r="M102" s="140" t="s">
        <v>32</v>
      </c>
      <c r="N102" s="141" t="s">
        <v>49</v>
      </c>
      <c r="P102" s="142">
        <f t="shared" si="1"/>
        <v>0</v>
      </c>
      <c r="Q102" s="142">
        <v>0</v>
      </c>
      <c r="R102" s="142">
        <f t="shared" si="2"/>
        <v>0</v>
      </c>
      <c r="S102" s="142">
        <v>0</v>
      </c>
      <c r="T102" s="143">
        <f t="shared" si="3"/>
        <v>0</v>
      </c>
      <c r="AR102" s="144" t="s">
        <v>649</v>
      </c>
      <c r="AT102" s="144" t="s">
        <v>150</v>
      </c>
      <c r="AU102" s="144" t="s">
        <v>85</v>
      </c>
      <c r="AY102" s="18" t="s">
        <v>147</v>
      </c>
      <c r="BE102" s="145">
        <f t="shared" si="4"/>
        <v>0</v>
      </c>
      <c r="BF102" s="145">
        <f t="shared" si="5"/>
        <v>0</v>
      </c>
      <c r="BG102" s="145">
        <f t="shared" si="6"/>
        <v>0</v>
      </c>
      <c r="BH102" s="145">
        <f t="shared" si="7"/>
        <v>0</v>
      </c>
      <c r="BI102" s="145">
        <f t="shared" si="8"/>
        <v>0</v>
      </c>
      <c r="BJ102" s="18" t="s">
        <v>85</v>
      </c>
      <c r="BK102" s="145">
        <f t="shared" si="9"/>
        <v>0</v>
      </c>
      <c r="BL102" s="18" t="s">
        <v>649</v>
      </c>
      <c r="BM102" s="144" t="s">
        <v>796</v>
      </c>
    </row>
    <row r="103" spans="2:65" s="1" customFormat="1" ht="21.75" customHeight="1">
      <c r="B103" s="34"/>
      <c r="C103" s="133" t="s">
        <v>218</v>
      </c>
      <c r="D103" s="133" t="s">
        <v>150</v>
      </c>
      <c r="E103" s="134" t="s">
        <v>797</v>
      </c>
      <c r="F103" s="135" t="s">
        <v>798</v>
      </c>
      <c r="G103" s="136" t="s">
        <v>153</v>
      </c>
      <c r="H103" s="137">
        <v>7</v>
      </c>
      <c r="I103" s="138"/>
      <c r="J103" s="139">
        <f t="shared" si="0"/>
        <v>0</v>
      </c>
      <c r="K103" s="135" t="s">
        <v>32</v>
      </c>
      <c r="L103" s="34"/>
      <c r="M103" s="140" t="s">
        <v>32</v>
      </c>
      <c r="N103" s="141" t="s">
        <v>49</v>
      </c>
      <c r="P103" s="142">
        <f t="shared" si="1"/>
        <v>0</v>
      </c>
      <c r="Q103" s="142">
        <v>0</v>
      </c>
      <c r="R103" s="142">
        <f t="shared" si="2"/>
        <v>0</v>
      </c>
      <c r="S103" s="142">
        <v>0</v>
      </c>
      <c r="T103" s="143">
        <f t="shared" si="3"/>
        <v>0</v>
      </c>
      <c r="AR103" s="144" t="s">
        <v>649</v>
      </c>
      <c r="AT103" s="144" t="s">
        <v>150</v>
      </c>
      <c r="AU103" s="144" t="s">
        <v>85</v>
      </c>
      <c r="AY103" s="18" t="s">
        <v>147</v>
      </c>
      <c r="BE103" s="145">
        <f t="shared" si="4"/>
        <v>0</v>
      </c>
      <c r="BF103" s="145">
        <f t="shared" si="5"/>
        <v>0</v>
      </c>
      <c r="BG103" s="145">
        <f t="shared" si="6"/>
        <v>0</v>
      </c>
      <c r="BH103" s="145">
        <f t="shared" si="7"/>
        <v>0</v>
      </c>
      <c r="BI103" s="145">
        <f t="shared" si="8"/>
        <v>0</v>
      </c>
      <c r="BJ103" s="18" t="s">
        <v>85</v>
      </c>
      <c r="BK103" s="145">
        <f t="shared" si="9"/>
        <v>0</v>
      </c>
      <c r="BL103" s="18" t="s">
        <v>649</v>
      </c>
      <c r="BM103" s="144" t="s">
        <v>799</v>
      </c>
    </row>
    <row r="104" spans="2:65" s="1" customFormat="1" ht="16.5" customHeight="1">
      <c r="B104" s="34"/>
      <c r="C104" s="133" t="s">
        <v>148</v>
      </c>
      <c r="D104" s="133" t="s">
        <v>150</v>
      </c>
      <c r="E104" s="134" t="s">
        <v>800</v>
      </c>
      <c r="F104" s="135" t="s">
        <v>801</v>
      </c>
      <c r="G104" s="136" t="s">
        <v>153</v>
      </c>
      <c r="H104" s="137">
        <v>65</v>
      </c>
      <c r="I104" s="138"/>
      <c r="J104" s="139">
        <f t="shared" si="0"/>
        <v>0</v>
      </c>
      <c r="K104" s="135" t="s">
        <v>32</v>
      </c>
      <c r="L104" s="34"/>
      <c r="M104" s="140" t="s">
        <v>32</v>
      </c>
      <c r="N104" s="141" t="s">
        <v>49</v>
      </c>
      <c r="P104" s="142">
        <f t="shared" si="1"/>
        <v>0</v>
      </c>
      <c r="Q104" s="142">
        <v>0</v>
      </c>
      <c r="R104" s="142">
        <f t="shared" si="2"/>
        <v>0</v>
      </c>
      <c r="S104" s="142">
        <v>0</v>
      </c>
      <c r="T104" s="143">
        <f t="shared" si="3"/>
        <v>0</v>
      </c>
      <c r="AR104" s="144" t="s">
        <v>649</v>
      </c>
      <c r="AT104" s="144" t="s">
        <v>150</v>
      </c>
      <c r="AU104" s="144" t="s">
        <v>85</v>
      </c>
      <c r="AY104" s="18" t="s">
        <v>147</v>
      </c>
      <c r="BE104" s="145">
        <f t="shared" si="4"/>
        <v>0</v>
      </c>
      <c r="BF104" s="145">
        <f t="shared" si="5"/>
        <v>0</v>
      </c>
      <c r="BG104" s="145">
        <f t="shared" si="6"/>
        <v>0</v>
      </c>
      <c r="BH104" s="145">
        <f t="shared" si="7"/>
        <v>0</v>
      </c>
      <c r="BI104" s="145">
        <f t="shared" si="8"/>
        <v>0</v>
      </c>
      <c r="BJ104" s="18" t="s">
        <v>85</v>
      </c>
      <c r="BK104" s="145">
        <f t="shared" si="9"/>
        <v>0</v>
      </c>
      <c r="BL104" s="18" t="s">
        <v>649</v>
      </c>
      <c r="BM104" s="144" t="s">
        <v>802</v>
      </c>
    </row>
    <row r="105" spans="2:65" s="1" customFormat="1" ht="16.5" customHeight="1">
      <c r="B105" s="34"/>
      <c r="C105" s="133" t="s">
        <v>227</v>
      </c>
      <c r="D105" s="133" t="s">
        <v>150</v>
      </c>
      <c r="E105" s="134" t="s">
        <v>803</v>
      </c>
      <c r="F105" s="135" t="s">
        <v>804</v>
      </c>
      <c r="G105" s="136" t="s">
        <v>153</v>
      </c>
      <c r="H105" s="137">
        <v>10</v>
      </c>
      <c r="I105" s="138"/>
      <c r="J105" s="139">
        <f t="shared" si="0"/>
        <v>0</v>
      </c>
      <c r="K105" s="135" t="s">
        <v>32</v>
      </c>
      <c r="L105" s="34"/>
      <c r="M105" s="140" t="s">
        <v>32</v>
      </c>
      <c r="N105" s="141" t="s">
        <v>49</v>
      </c>
      <c r="P105" s="142">
        <f t="shared" si="1"/>
        <v>0</v>
      </c>
      <c r="Q105" s="142">
        <v>0</v>
      </c>
      <c r="R105" s="142">
        <f t="shared" si="2"/>
        <v>0</v>
      </c>
      <c r="S105" s="142">
        <v>0</v>
      </c>
      <c r="T105" s="143">
        <f t="shared" si="3"/>
        <v>0</v>
      </c>
      <c r="AR105" s="144" t="s">
        <v>649</v>
      </c>
      <c r="AT105" s="144" t="s">
        <v>150</v>
      </c>
      <c r="AU105" s="144" t="s">
        <v>85</v>
      </c>
      <c r="AY105" s="18" t="s">
        <v>147</v>
      </c>
      <c r="BE105" s="145">
        <f t="shared" si="4"/>
        <v>0</v>
      </c>
      <c r="BF105" s="145">
        <f t="shared" si="5"/>
        <v>0</v>
      </c>
      <c r="BG105" s="145">
        <f t="shared" si="6"/>
        <v>0</v>
      </c>
      <c r="BH105" s="145">
        <f t="shared" si="7"/>
        <v>0</v>
      </c>
      <c r="BI105" s="145">
        <f t="shared" si="8"/>
        <v>0</v>
      </c>
      <c r="BJ105" s="18" t="s">
        <v>85</v>
      </c>
      <c r="BK105" s="145">
        <f t="shared" si="9"/>
        <v>0</v>
      </c>
      <c r="BL105" s="18" t="s">
        <v>649</v>
      </c>
      <c r="BM105" s="144" t="s">
        <v>805</v>
      </c>
    </row>
    <row r="106" spans="2:65" s="1" customFormat="1" ht="16.5" customHeight="1">
      <c r="B106" s="34"/>
      <c r="C106" s="133" t="s">
        <v>233</v>
      </c>
      <c r="D106" s="133" t="s">
        <v>150</v>
      </c>
      <c r="E106" s="134" t="s">
        <v>806</v>
      </c>
      <c r="F106" s="135" t="s">
        <v>807</v>
      </c>
      <c r="G106" s="136" t="s">
        <v>153</v>
      </c>
      <c r="H106" s="137">
        <v>7</v>
      </c>
      <c r="I106" s="138"/>
      <c r="J106" s="139">
        <f t="shared" si="0"/>
        <v>0</v>
      </c>
      <c r="K106" s="135" t="s">
        <v>32</v>
      </c>
      <c r="L106" s="34"/>
      <c r="M106" s="140" t="s">
        <v>32</v>
      </c>
      <c r="N106" s="141" t="s">
        <v>49</v>
      </c>
      <c r="P106" s="142">
        <f t="shared" si="1"/>
        <v>0</v>
      </c>
      <c r="Q106" s="142">
        <v>0</v>
      </c>
      <c r="R106" s="142">
        <f t="shared" si="2"/>
        <v>0</v>
      </c>
      <c r="S106" s="142">
        <v>0</v>
      </c>
      <c r="T106" s="143">
        <f t="shared" si="3"/>
        <v>0</v>
      </c>
      <c r="AR106" s="144" t="s">
        <v>649</v>
      </c>
      <c r="AT106" s="144" t="s">
        <v>150</v>
      </c>
      <c r="AU106" s="144" t="s">
        <v>85</v>
      </c>
      <c r="AY106" s="18" t="s">
        <v>147</v>
      </c>
      <c r="BE106" s="145">
        <f t="shared" si="4"/>
        <v>0</v>
      </c>
      <c r="BF106" s="145">
        <f t="shared" si="5"/>
        <v>0</v>
      </c>
      <c r="BG106" s="145">
        <f t="shared" si="6"/>
        <v>0</v>
      </c>
      <c r="BH106" s="145">
        <f t="shared" si="7"/>
        <v>0</v>
      </c>
      <c r="BI106" s="145">
        <f t="shared" si="8"/>
        <v>0</v>
      </c>
      <c r="BJ106" s="18" t="s">
        <v>85</v>
      </c>
      <c r="BK106" s="145">
        <f t="shared" si="9"/>
        <v>0</v>
      </c>
      <c r="BL106" s="18" t="s">
        <v>649</v>
      </c>
      <c r="BM106" s="144" t="s">
        <v>808</v>
      </c>
    </row>
    <row r="107" spans="2:65" s="1" customFormat="1" ht="16.5" customHeight="1">
      <c r="B107" s="34"/>
      <c r="C107" s="133" t="s">
        <v>212</v>
      </c>
      <c r="D107" s="133" t="s">
        <v>150</v>
      </c>
      <c r="E107" s="134" t="s">
        <v>809</v>
      </c>
      <c r="F107" s="135" t="s">
        <v>810</v>
      </c>
      <c r="G107" s="136" t="s">
        <v>153</v>
      </c>
      <c r="H107" s="137">
        <v>4</v>
      </c>
      <c r="I107" s="138"/>
      <c r="J107" s="139">
        <f t="shared" si="0"/>
        <v>0</v>
      </c>
      <c r="K107" s="135" t="s">
        <v>32</v>
      </c>
      <c r="L107" s="34"/>
      <c r="M107" s="140" t="s">
        <v>32</v>
      </c>
      <c r="N107" s="141" t="s">
        <v>49</v>
      </c>
      <c r="P107" s="142">
        <f t="shared" si="1"/>
        <v>0</v>
      </c>
      <c r="Q107" s="142">
        <v>0</v>
      </c>
      <c r="R107" s="142">
        <f t="shared" si="2"/>
        <v>0</v>
      </c>
      <c r="S107" s="142">
        <v>0</v>
      </c>
      <c r="T107" s="143">
        <f t="shared" si="3"/>
        <v>0</v>
      </c>
      <c r="AR107" s="144" t="s">
        <v>649</v>
      </c>
      <c r="AT107" s="144" t="s">
        <v>150</v>
      </c>
      <c r="AU107" s="144" t="s">
        <v>85</v>
      </c>
      <c r="AY107" s="18" t="s">
        <v>147</v>
      </c>
      <c r="BE107" s="145">
        <f t="shared" si="4"/>
        <v>0</v>
      </c>
      <c r="BF107" s="145">
        <f t="shared" si="5"/>
        <v>0</v>
      </c>
      <c r="BG107" s="145">
        <f t="shared" si="6"/>
        <v>0</v>
      </c>
      <c r="BH107" s="145">
        <f t="shared" si="7"/>
        <v>0</v>
      </c>
      <c r="BI107" s="145">
        <f t="shared" si="8"/>
        <v>0</v>
      </c>
      <c r="BJ107" s="18" t="s">
        <v>85</v>
      </c>
      <c r="BK107" s="145">
        <f t="shared" si="9"/>
        <v>0</v>
      </c>
      <c r="BL107" s="18" t="s">
        <v>649</v>
      </c>
      <c r="BM107" s="144" t="s">
        <v>811</v>
      </c>
    </row>
    <row r="108" spans="2:65" s="1" customFormat="1" ht="16.5" customHeight="1">
      <c r="B108" s="34"/>
      <c r="C108" s="133" t="s">
        <v>248</v>
      </c>
      <c r="D108" s="133" t="s">
        <v>150</v>
      </c>
      <c r="E108" s="134" t="s">
        <v>812</v>
      </c>
      <c r="F108" s="135" t="s">
        <v>813</v>
      </c>
      <c r="G108" s="136" t="s">
        <v>153</v>
      </c>
      <c r="H108" s="137">
        <v>4</v>
      </c>
      <c r="I108" s="138"/>
      <c r="J108" s="139">
        <f t="shared" si="0"/>
        <v>0</v>
      </c>
      <c r="K108" s="135" t="s">
        <v>32</v>
      </c>
      <c r="L108" s="34"/>
      <c r="M108" s="140" t="s">
        <v>32</v>
      </c>
      <c r="N108" s="141" t="s">
        <v>49</v>
      </c>
      <c r="P108" s="142">
        <f t="shared" si="1"/>
        <v>0</v>
      </c>
      <c r="Q108" s="142">
        <v>0</v>
      </c>
      <c r="R108" s="142">
        <f t="shared" si="2"/>
        <v>0</v>
      </c>
      <c r="S108" s="142">
        <v>0</v>
      </c>
      <c r="T108" s="143">
        <f t="shared" si="3"/>
        <v>0</v>
      </c>
      <c r="AR108" s="144" t="s">
        <v>649</v>
      </c>
      <c r="AT108" s="144" t="s">
        <v>150</v>
      </c>
      <c r="AU108" s="144" t="s">
        <v>85</v>
      </c>
      <c r="AY108" s="18" t="s">
        <v>147</v>
      </c>
      <c r="BE108" s="145">
        <f t="shared" si="4"/>
        <v>0</v>
      </c>
      <c r="BF108" s="145">
        <f t="shared" si="5"/>
        <v>0</v>
      </c>
      <c r="BG108" s="145">
        <f t="shared" si="6"/>
        <v>0</v>
      </c>
      <c r="BH108" s="145">
        <f t="shared" si="7"/>
        <v>0</v>
      </c>
      <c r="BI108" s="145">
        <f t="shared" si="8"/>
        <v>0</v>
      </c>
      <c r="BJ108" s="18" t="s">
        <v>85</v>
      </c>
      <c r="BK108" s="145">
        <f t="shared" si="9"/>
        <v>0</v>
      </c>
      <c r="BL108" s="18" t="s">
        <v>649</v>
      </c>
      <c r="BM108" s="144" t="s">
        <v>814</v>
      </c>
    </row>
    <row r="109" spans="2:65" s="1" customFormat="1" ht="16.5" customHeight="1">
      <c r="B109" s="34"/>
      <c r="C109" s="133" t="s">
        <v>254</v>
      </c>
      <c r="D109" s="133" t="s">
        <v>150</v>
      </c>
      <c r="E109" s="134" t="s">
        <v>815</v>
      </c>
      <c r="F109" s="135" t="s">
        <v>816</v>
      </c>
      <c r="G109" s="136" t="s">
        <v>153</v>
      </c>
      <c r="H109" s="137">
        <v>10</v>
      </c>
      <c r="I109" s="138"/>
      <c r="J109" s="139">
        <f t="shared" si="0"/>
        <v>0</v>
      </c>
      <c r="K109" s="135" t="s">
        <v>32</v>
      </c>
      <c r="L109" s="34"/>
      <c r="M109" s="140" t="s">
        <v>32</v>
      </c>
      <c r="N109" s="141" t="s">
        <v>49</v>
      </c>
      <c r="P109" s="142">
        <f t="shared" si="1"/>
        <v>0</v>
      </c>
      <c r="Q109" s="142">
        <v>0</v>
      </c>
      <c r="R109" s="142">
        <f t="shared" si="2"/>
        <v>0</v>
      </c>
      <c r="S109" s="142">
        <v>0</v>
      </c>
      <c r="T109" s="143">
        <f t="shared" si="3"/>
        <v>0</v>
      </c>
      <c r="AR109" s="144" t="s">
        <v>649</v>
      </c>
      <c r="AT109" s="144" t="s">
        <v>150</v>
      </c>
      <c r="AU109" s="144" t="s">
        <v>85</v>
      </c>
      <c r="AY109" s="18" t="s">
        <v>147</v>
      </c>
      <c r="BE109" s="145">
        <f t="shared" si="4"/>
        <v>0</v>
      </c>
      <c r="BF109" s="145">
        <f t="shared" si="5"/>
        <v>0</v>
      </c>
      <c r="BG109" s="145">
        <f t="shared" si="6"/>
        <v>0</v>
      </c>
      <c r="BH109" s="145">
        <f t="shared" si="7"/>
        <v>0</v>
      </c>
      <c r="BI109" s="145">
        <f t="shared" si="8"/>
        <v>0</v>
      </c>
      <c r="BJ109" s="18" t="s">
        <v>85</v>
      </c>
      <c r="BK109" s="145">
        <f t="shared" si="9"/>
        <v>0</v>
      </c>
      <c r="BL109" s="18" t="s">
        <v>649</v>
      </c>
      <c r="BM109" s="144" t="s">
        <v>817</v>
      </c>
    </row>
    <row r="110" spans="2:65" s="1" customFormat="1" ht="16.5" customHeight="1">
      <c r="B110" s="34"/>
      <c r="C110" s="133" t="s">
        <v>8</v>
      </c>
      <c r="D110" s="133" t="s">
        <v>150</v>
      </c>
      <c r="E110" s="134" t="s">
        <v>818</v>
      </c>
      <c r="F110" s="135" t="s">
        <v>819</v>
      </c>
      <c r="G110" s="136" t="s">
        <v>153</v>
      </c>
      <c r="H110" s="137">
        <v>187</v>
      </c>
      <c r="I110" s="138"/>
      <c r="J110" s="139">
        <f t="shared" si="0"/>
        <v>0</v>
      </c>
      <c r="K110" s="135" t="s">
        <v>32</v>
      </c>
      <c r="L110" s="34"/>
      <c r="M110" s="140" t="s">
        <v>32</v>
      </c>
      <c r="N110" s="141" t="s">
        <v>49</v>
      </c>
      <c r="P110" s="142">
        <f t="shared" si="1"/>
        <v>0</v>
      </c>
      <c r="Q110" s="142">
        <v>0</v>
      </c>
      <c r="R110" s="142">
        <f t="shared" si="2"/>
        <v>0</v>
      </c>
      <c r="S110" s="142">
        <v>0</v>
      </c>
      <c r="T110" s="143">
        <f t="shared" si="3"/>
        <v>0</v>
      </c>
      <c r="AR110" s="144" t="s">
        <v>649</v>
      </c>
      <c r="AT110" s="144" t="s">
        <v>150</v>
      </c>
      <c r="AU110" s="144" t="s">
        <v>85</v>
      </c>
      <c r="AY110" s="18" t="s">
        <v>147</v>
      </c>
      <c r="BE110" s="145">
        <f t="shared" si="4"/>
        <v>0</v>
      </c>
      <c r="BF110" s="145">
        <f t="shared" si="5"/>
        <v>0</v>
      </c>
      <c r="BG110" s="145">
        <f t="shared" si="6"/>
        <v>0</v>
      </c>
      <c r="BH110" s="145">
        <f t="shared" si="7"/>
        <v>0</v>
      </c>
      <c r="BI110" s="145">
        <f t="shared" si="8"/>
        <v>0</v>
      </c>
      <c r="BJ110" s="18" t="s">
        <v>85</v>
      </c>
      <c r="BK110" s="145">
        <f t="shared" si="9"/>
        <v>0</v>
      </c>
      <c r="BL110" s="18" t="s">
        <v>649</v>
      </c>
      <c r="BM110" s="144" t="s">
        <v>820</v>
      </c>
    </row>
    <row r="111" spans="2:65" s="1" customFormat="1" ht="16.5" customHeight="1">
      <c r="B111" s="34"/>
      <c r="C111" s="133" t="s">
        <v>265</v>
      </c>
      <c r="D111" s="133" t="s">
        <v>150</v>
      </c>
      <c r="E111" s="134" t="s">
        <v>821</v>
      </c>
      <c r="F111" s="135" t="s">
        <v>822</v>
      </c>
      <c r="G111" s="136" t="s">
        <v>153</v>
      </c>
      <c r="H111" s="137">
        <v>58</v>
      </c>
      <c r="I111" s="138"/>
      <c r="J111" s="139">
        <f t="shared" si="0"/>
        <v>0</v>
      </c>
      <c r="K111" s="135" t="s">
        <v>32</v>
      </c>
      <c r="L111" s="34"/>
      <c r="M111" s="140" t="s">
        <v>32</v>
      </c>
      <c r="N111" s="141" t="s">
        <v>49</v>
      </c>
      <c r="P111" s="142">
        <f t="shared" si="1"/>
        <v>0</v>
      </c>
      <c r="Q111" s="142">
        <v>0</v>
      </c>
      <c r="R111" s="142">
        <f t="shared" si="2"/>
        <v>0</v>
      </c>
      <c r="S111" s="142">
        <v>0</v>
      </c>
      <c r="T111" s="143">
        <f t="shared" si="3"/>
        <v>0</v>
      </c>
      <c r="AR111" s="144" t="s">
        <v>649</v>
      </c>
      <c r="AT111" s="144" t="s">
        <v>150</v>
      </c>
      <c r="AU111" s="144" t="s">
        <v>85</v>
      </c>
      <c r="AY111" s="18" t="s">
        <v>147</v>
      </c>
      <c r="BE111" s="145">
        <f t="shared" si="4"/>
        <v>0</v>
      </c>
      <c r="BF111" s="145">
        <f t="shared" si="5"/>
        <v>0</v>
      </c>
      <c r="BG111" s="145">
        <f t="shared" si="6"/>
        <v>0</v>
      </c>
      <c r="BH111" s="145">
        <f t="shared" si="7"/>
        <v>0</v>
      </c>
      <c r="BI111" s="145">
        <f t="shared" si="8"/>
        <v>0</v>
      </c>
      <c r="BJ111" s="18" t="s">
        <v>85</v>
      </c>
      <c r="BK111" s="145">
        <f t="shared" si="9"/>
        <v>0</v>
      </c>
      <c r="BL111" s="18" t="s">
        <v>649</v>
      </c>
      <c r="BM111" s="144" t="s">
        <v>823</v>
      </c>
    </row>
    <row r="112" spans="2:65" s="1" customFormat="1" ht="16.5" customHeight="1">
      <c r="B112" s="34"/>
      <c r="C112" s="133" t="s">
        <v>272</v>
      </c>
      <c r="D112" s="133" t="s">
        <v>150</v>
      </c>
      <c r="E112" s="134" t="s">
        <v>824</v>
      </c>
      <c r="F112" s="135" t="s">
        <v>825</v>
      </c>
      <c r="G112" s="136" t="s">
        <v>153</v>
      </c>
      <c r="H112" s="137">
        <v>20</v>
      </c>
      <c r="I112" s="138"/>
      <c r="J112" s="139">
        <f t="shared" si="0"/>
        <v>0</v>
      </c>
      <c r="K112" s="135" t="s">
        <v>32</v>
      </c>
      <c r="L112" s="34"/>
      <c r="M112" s="140" t="s">
        <v>32</v>
      </c>
      <c r="N112" s="141" t="s">
        <v>49</v>
      </c>
      <c r="P112" s="142">
        <f t="shared" si="1"/>
        <v>0</v>
      </c>
      <c r="Q112" s="142">
        <v>0</v>
      </c>
      <c r="R112" s="142">
        <f t="shared" si="2"/>
        <v>0</v>
      </c>
      <c r="S112" s="142">
        <v>0</v>
      </c>
      <c r="T112" s="143">
        <f t="shared" si="3"/>
        <v>0</v>
      </c>
      <c r="AR112" s="144" t="s">
        <v>649</v>
      </c>
      <c r="AT112" s="144" t="s">
        <v>150</v>
      </c>
      <c r="AU112" s="144" t="s">
        <v>85</v>
      </c>
      <c r="AY112" s="18" t="s">
        <v>147</v>
      </c>
      <c r="BE112" s="145">
        <f t="shared" si="4"/>
        <v>0</v>
      </c>
      <c r="BF112" s="145">
        <f t="shared" si="5"/>
        <v>0</v>
      </c>
      <c r="BG112" s="145">
        <f t="shared" si="6"/>
        <v>0</v>
      </c>
      <c r="BH112" s="145">
        <f t="shared" si="7"/>
        <v>0</v>
      </c>
      <c r="BI112" s="145">
        <f t="shared" si="8"/>
        <v>0</v>
      </c>
      <c r="BJ112" s="18" t="s">
        <v>85</v>
      </c>
      <c r="BK112" s="145">
        <f t="shared" si="9"/>
        <v>0</v>
      </c>
      <c r="BL112" s="18" t="s">
        <v>649</v>
      </c>
      <c r="BM112" s="144" t="s">
        <v>826</v>
      </c>
    </row>
    <row r="113" spans="2:65" s="1" customFormat="1" ht="16.5" customHeight="1">
      <c r="B113" s="34"/>
      <c r="C113" s="133" t="s">
        <v>281</v>
      </c>
      <c r="D113" s="133" t="s">
        <v>150</v>
      </c>
      <c r="E113" s="134" t="s">
        <v>827</v>
      </c>
      <c r="F113" s="135" t="s">
        <v>828</v>
      </c>
      <c r="G113" s="136" t="s">
        <v>153</v>
      </c>
      <c r="H113" s="137">
        <v>8</v>
      </c>
      <c r="I113" s="138"/>
      <c r="J113" s="139">
        <f t="shared" si="0"/>
        <v>0</v>
      </c>
      <c r="K113" s="135" t="s">
        <v>32</v>
      </c>
      <c r="L113" s="34"/>
      <c r="M113" s="140" t="s">
        <v>32</v>
      </c>
      <c r="N113" s="141" t="s">
        <v>49</v>
      </c>
      <c r="P113" s="142">
        <f t="shared" si="1"/>
        <v>0</v>
      </c>
      <c r="Q113" s="142">
        <v>0</v>
      </c>
      <c r="R113" s="142">
        <f t="shared" si="2"/>
        <v>0</v>
      </c>
      <c r="S113" s="142">
        <v>0</v>
      </c>
      <c r="T113" s="143">
        <f t="shared" si="3"/>
        <v>0</v>
      </c>
      <c r="AR113" s="144" t="s">
        <v>649</v>
      </c>
      <c r="AT113" s="144" t="s">
        <v>150</v>
      </c>
      <c r="AU113" s="144" t="s">
        <v>85</v>
      </c>
      <c r="AY113" s="18" t="s">
        <v>147</v>
      </c>
      <c r="BE113" s="145">
        <f t="shared" si="4"/>
        <v>0</v>
      </c>
      <c r="BF113" s="145">
        <f t="shared" si="5"/>
        <v>0</v>
      </c>
      <c r="BG113" s="145">
        <f t="shared" si="6"/>
        <v>0</v>
      </c>
      <c r="BH113" s="145">
        <f t="shared" si="7"/>
        <v>0</v>
      </c>
      <c r="BI113" s="145">
        <f t="shared" si="8"/>
        <v>0</v>
      </c>
      <c r="BJ113" s="18" t="s">
        <v>85</v>
      </c>
      <c r="BK113" s="145">
        <f t="shared" si="9"/>
        <v>0</v>
      </c>
      <c r="BL113" s="18" t="s">
        <v>649</v>
      </c>
      <c r="BM113" s="144" t="s">
        <v>829</v>
      </c>
    </row>
    <row r="114" spans="2:65" s="1" customFormat="1" ht="16.5" customHeight="1">
      <c r="B114" s="34"/>
      <c r="C114" s="133" t="s">
        <v>284</v>
      </c>
      <c r="D114" s="133" t="s">
        <v>150</v>
      </c>
      <c r="E114" s="134" t="s">
        <v>830</v>
      </c>
      <c r="F114" s="135" t="s">
        <v>831</v>
      </c>
      <c r="G114" s="136" t="s">
        <v>153</v>
      </c>
      <c r="H114" s="137">
        <v>8</v>
      </c>
      <c r="I114" s="138"/>
      <c r="J114" s="139">
        <f t="shared" si="0"/>
        <v>0</v>
      </c>
      <c r="K114" s="135" t="s">
        <v>32</v>
      </c>
      <c r="L114" s="34"/>
      <c r="M114" s="140" t="s">
        <v>32</v>
      </c>
      <c r="N114" s="141" t="s">
        <v>49</v>
      </c>
      <c r="P114" s="142">
        <f t="shared" si="1"/>
        <v>0</v>
      </c>
      <c r="Q114" s="142">
        <v>0</v>
      </c>
      <c r="R114" s="142">
        <f t="shared" si="2"/>
        <v>0</v>
      </c>
      <c r="S114" s="142">
        <v>0</v>
      </c>
      <c r="T114" s="143">
        <f t="shared" si="3"/>
        <v>0</v>
      </c>
      <c r="AR114" s="144" t="s">
        <v>649</v>
      </c>
      <c r="AT114" s="144" t="s">
        <v>150</v>
      </c>
      <c r="AU114" s="144" t="s">
        <v>85</v>
      </c>
      <c r="AY114" s="18" t="s">
        <v>147</v>
      </c>
      <c r="BE114" s="145">
        <f t="shared" si="4"/>
        <v>0</v>
      </c>
      <c r="BF114" s="145">
        <f t="shared" si="5"/>
        <v>0</v>
      </c>
      <c r="BG114" s="145">
        <f t="shared" si="6"/>
        <v>0</v>
      </c>
      <c r="BH114" s="145">
        <f t="shared" si="7"/>
        <v>0</v>
      </c>
      <c r="BI114" s="145">
        <f t="shared" si="8"/>
        <v>0</v>
      </c>
      <c r="BJ114" s="18" t="s">
        <v>85</v>
      </c>
      <c r="BK114" s="145">
        <f t="shared" si="9"/>
        <v>0</v>
      </c>
      <c r="BL114" s="18" t="s">
        <v>649</v>
      </c>
      <c r="BM114" s="144" t="s">
        <v>832</v>
      </c>
    </row>
    <row r="115" spans="2:65" s="1" customFormat="1" ht="16.5" customHeight="1">
      <c r="B115" s="34"/>
      <c r="C115" s="133" t="s">
        <v>295</v>
      </c>
      <c r="D115" s="133" t="s">
        <v>150</v>
      </c>
      <c r="E115" s="134" t="s">
        <v>833</v>
      </c>
      <c r="F115" s="135" t="s">
        <v>834</v>
      </c>
      <c r="G115" s="136" t="s">
        <v>153</v>
      </c>
      <c r="H115" s="137">
        <v>41</v>
      </c>
      <c r="I115" s="138"/>
      <c r="J115" s="139">
        <f t="shared" si="0"/>
        <v>0</v>
      </c>
      <c r="K115" s="135" t="s">
        <v>32</v>
      </c>
      <c r="L115" s="34"/>
      <c r="M115" s="140" t="s">
        <v>32</v>
      </c>
      <c r="N115" s="141" t="s">
        <v>49</v>
      </c>
      <c r="P115" s="142">
        <f t="shared" si="1"/>
        <v>0</v>
      </c>
      <c r="Q115" s="142">
        <v>0</v>
      </c>
      <c r="R115" s="142">
        <f t="shared" si="2"/>
        <v>0</v>
      </c>
      <c r="S115" s="142">
        <v>0</v>
      </c>
      <c r="T115" s="143">
        <f t="shared" si="3"/>
        <v>0</v>
      </c>
      <c r="AR115" s="144" t="s">
        <v>649</v>
      </c>
      <c r="AT115" s="144" t="s">
        <v>150</v>
      </c>
      <c r="AU115" s="144" t="s">
        <v>85</v>
      </c>
      <c r="AY115" s="18" t="s">
        <v>147</v>
      </c>
      <c r="BE115" s="145">
        <f t="shared" si="4"/>
        <v>0</v>
      </c>
      <c r="BF115" s="145">
        <f t="shared" si="5"/>
        <v>0</v>
      </c>
      <c r="BG115" s="145">
        <f t="shared" si="6"/>
        <v>0</v>
      </c>
      <c r="BH115" s="145">
        <f t="shared" si="7"/>
        <v>0</v>
      </c>
      <c r="BI115" s="145">
        <f t="shared" si="8"/>
        <v>0</v>
      </c>
      <c r="BJ115" s="18" t="s">
        <v>85</v>
      </c>
      <c r="BK115" s="145">
        <f t="shared" si="9"/>
        <v>0</v>
      </c>
      <c r="BL115" s="18" t="s">
        <v>649</v>
      </c>
      <c r="BM115" s="144" t="s">
        <v>835</v>
      </c>
    </row>
    <row r="116" spans="2:65" s="1" customFormat="1" ht="16.5" customHeight="1">
      <c r="B116" s="34"/>
      <c r="C116" s="133" t="s">
        <v>302</v>
      </c>
      <c r="D116" s="133" t="s">
        <v>150</v>
      </c>
      <c r="E116" s="134" t="s">
        <v>836</v>
      </c>
      <c r="F116" s="135" t="s">
        <v>837</v>
      </c>
      <c r="G116" s="136" t="s">
        <v>153</v>
      </c>
      <c r="H116" s="137">
        <v>21</v>
      </c>
      <c r="I116" s="138"/>
      <c r="J116" s="139">
        <f t="shared" si="0"/>
        <v>0</v>
      </c>
      <c r="K116" s="135" t="s">
        <v>32</v>
      </c>
      <c r="L116" s="34"/>
      <c r="M116" s="140" t="s">
        <v>32</v>
      </c>
      <c r="N116" s="141" t="s">
        <v>49</v>
      </c>
      <c r="P116" s="142">
        <f t="shared" si="1"/>
        <v>0</v>
      </c>
      <c r="Q116" s="142">
        <v>0</v>
      </c>
      <c r="R116" s="142">
        <f t="shared" si="2"/>
        <v>0</v>
      </c>
      <c r="S116" s="142">
        <v>0</v>
      </c>
      <c r="T116" s="143">
        <f t="shared" si="3"/>
        <v>0</v>
      </c>
      <c r="AR116" s="144" t="s">
        <v>649</v>
      </c>
      <c r="AT116" s="144" t="s">
        <v>150</v>
      </c>
      <c r="AU116" s="144" t="s">
        <v>85</v>
      </c>
      <c r="AY116" s="18" t="s">
        <v>147</v>
      </c>
      <c r="BE116" s="145">
        <f t="shared" si="4"/>
        <v>0</v>
      </c>
      <c r="BF116" s="145">
        <f t="shared" si="5"/>
        <v>0</v>
      </c>
      <c r="BG116" s="145">
        <f t="shared" si="6"/>
        <v>0</v>
      </c>
      <c r="BH116" s="145">
        <f t="shared" si="7"/>
        <v>0</v>
      </c>
      <c r="BI116" s="145">
        <f t="shared" si="8"/>
        <v>0</v>
      </c>
      <c r="BJ116" s="18" t="s">
        <v>85</v>
      </c>
      <c r="BK116" s="145">
        <f t="shared" si="9"/>
        <v>0</v>
      </c>
      <c r="BL116" s="18" t="s">
        <v>649</v>
      </c>
      <c r="BM116" s="144" t="s">
        <v>838</v>
      </c>
    </row>
    <row r="117" spans="2:65" s="1" customFormat="1" ht="16.5" customHeight="1">
      <c r="B117" s="34"/>
      <c r="C117" s="133" t="s">
        <v>307</v>
      </c>
      <c r="D117" s="133" t="s">
        <v>150</v>
      </c>
      <c r="E117" s="134" t="s">
        <v>839</v>
      </c>
      <c r="F117" s="135" t="s">
        <v>840</v>
      </c>
      <c r="G117" s="136" t="s">
        <v>153</v>
      </c>
      <c r="H117" s="137">
        <v>1</v>
      </c>
      <c r="I117" s="138"/>
      <c r="J117" s="139">
        <f t="shared" si="0"/>
        <v>0</v>
      </c>
      <c r="K117" s="135" t="s">
        <v>32</v>
      </c>
      <c r="L117" s="34"/>
      <c r="M117" s="140" t="s">
        <v>32</v>
      </c>
      <c r="N117" s="141" t="s">
        <v>49</v>
      </c>
      <c r="P117" s="142">
        <f t="shared" si="1"/>
        <v>0</v>
      </c>
      <c r="Q117" s="142">
        <v>0</v>
      </c>
      <c r="R117" s="142">
        <f t="shared" si="2"/>
        <v>0</v>
      </c>
      <c r="S117" s="142">
        <v>0</v>
      </c>
      <c r="T117" s="143">
        <f t="shared" si="3"/>
        <v>0</v>
      </c>
      <c r="AR117" s="144" t="s">
        <v>649</v>
      </c>
      <c r="AT117" s="144" t="s">
        <v>150</v>
      </c>
      <c r="AU117" s="144" t="s">
        <v>85</v>
      </c>
      <c r="AY117" s="18" t="s">
        <v>147</v>
      </c>
      <c r="BE117" s="145">
        <f t="shared" si="4"/>
        <v>0</v>
      </c>
      <c r="BF117" s="145">
        <f t="shared" si="5"/>
        <v>0</v>
      </c>
      <c r="BG117" s="145">
        <f t="shared" si="6"/>
        <v>0</v>
      </c>
      <c r="BH117" s="145">
        <f t="shared" si="7"/>
        <v>0</v>
      </c>
      <c r="BI117" s="145">
        <f t="shared" si="8"/>
        <v>0</v>
      </c>
      <c r="BJ117" s="18" t="s">
        <v>85</v>
      </c>
      <c r="BK117" s="145">
        <f t="shared" si="9"/>
        <v>0</v>
      </c>
      <c r="BL117" s="18" t="s">
        <v>649</v>
      </c>
      <c r="BM117" s="144" t="s">
        <v>841</v>
      </c>
    </row>
    <row r="118" spans="2:65" s="1" customFormat="1" ht="16.5" customHeight="1">
      <c r="B118" s="34"/>
      <c r="C118" s="133" t="s">
        <v>312</v>
      </c>
      <c r="D118" s="133" t="s">
        <v>150</v>
      </c>
      <c r="E118" s="134" t="s">
        <v>842</v>
      </c>
      <c r="F118" s="135" t="s">
        <v>843</v>
      </c>
      <c r="G118" s="136" t="s">
        <v>153</v>
      </c>
      <c r="H118" s="137">
        <v>6</v>
      </c>
      <c r="I118" s="138"/>
      <c r="J118" s="139">
        <f t="shared" si="0"/>
        <v>0</v>
      </c>
      <c r="K118" s="135" t="s">
        <v>32</v>
      </c>
      <c r="L118" s="34"/>
      <c r="M118" s="140" t="s">
        <v>32</v>
      </c>
      <c r="N118" s="141" t="s">
        <v>49</v>
      </c>
      <c r="P118" s="142">
        <f t="shared" si="1"/>
        <v>0</v>
      </c>
      <c r="Q118" s="142">
        <v>0</v>
      </c>
      <c r="R118" s="142">
        <f t="shared" si="2"/>
        <v>0</v>
      </c>
      <c r="S118" s="142">
        <v>0</v>
      </c>
      <c r="T118" s="143">
        <f t="shared" si="3"/>
        <v>0</v>
      </c>
      <c r="AR118" s="144" t="s">
        <v>649</v>
      </c>
      <c r="AT118" s="144" t="s">
        <v>150</v>
      </c>
      <c r="AU118" s="144" t="s">
        <v>85</v>
      </c>
      <c r="AY118" s="18" t="s">
        <v>147</v>
      </c>
      <c r="BE118" s="145">
        <f t="shared" si="4"/>
        <v>0</v>
      </c>
      <c r="BF118" s="145">
        <f t="shared" si="5"/>
        <v>0</v>
      </c>
      <c r="BG118" s="145">
        <f t="shared" si="6"/>
        <v>0</v>
      </c>
      <c r="BH118" s="145">
        <f t="shared" si="7"/>
        <v>0</v>
      </c>
      <c r="BI118" s="145">
        <f t="shared" si="8"/>
        <v>0</v>
      </c>
      <c r="BJ118" s="18" t="s">
        <v>85</v>
      </c>
      <c r="BK118" s="145">
        <f t="shared" si="9"/>
        <v>0</v>
      </c>
      <c r="BL118" s="18" t="s">
        <v>649</v>
      </c>
      <c r="BM118" s="144" t="s">
        <v>844</v>
      </c>
    </row>
    <row r="119" spans="2:65" s="1" customFormat="1" ht="16.5" customHeight="1">
      <c r="B119" s="34"/>
      <c r="C119" s="133" t="s">
        <v>7</v>
      </c>
      <c r="D119" s="133" t="s">
        <v>150</v>
      </c>
      <c r="E119" s="134" t="s">
        <v>845</v>
      </c>
      <c r="F119" s="135" t="s">
        <v>846</v>
      </c>
      <c r="G119" s="136" t="s">
        <v>153</v>
      </c>
      <c r="H119" s="137">
        <v>9</v>
      </c>
      <c r="I119" s="138"/>
      <c r="J119" s="139">
        <f t="shared" si="0"/>
        <v>0</v>
      </c>
      <c r="K119" s="135" t="s">
        <v>32</v>
      </c>
      <c r="L119" s="34"/>
      <c r="M119" s="140" t="s">
        <v>32</v>
      </c>
      <c r="N119" s="141" t="s">
        <v>49</v>
      </c>
      <c r="P119" s="142">
        <f t="shared" si="1"/>
        <v>0</v>
      </c>
      <c r="Q119" s="142">
        <v>0</v>
      </c>
      <c r="R119" s="142">
        <f t="shared" si="2"/>
        <v>0</v>
      </c>
      <c r="S119" s="142">
        <v>0</v>
      </c>
      <c r="T119" s="143">
        <f t="shared" si="3"/>
        <v>0</v>
      </c>
      <c r="AR119" s="144" t="s">
        <v>649</v>
      </c>
      <c r="AT119" s="144" t="s">
        <v>150</v>
      </c>
      <c r="AU119" s="144" t="s">
        <v>85</v>
      </c>
      <c r="AY119" s="18" t="s">
        <v>147</v>
      </c>
      <c r="BE119" s="145">
        <f t="shared" si="4"/>
        <v>0</v>
      </c>
      <c r="BF119" s="145">
        <f t="shared" si="5"/>
        <v>0</v>
      </c>
      <c r="BG119" s="145">
        <f t="shared" si="6"/>
        <v>0</v>
      </c>
      <c r="BH119" s="145">
        <f t="shared" si="7"/>
        <v>0</v>
      </c>
      <c r="BI119" s="145">
        <f t="shared" si="8"/>
        <v>0</v>
      </c>
      <c r="BJ119" s="18" t="s">
        <v>85</v>
      </c>
      <c r="BK119" s="145">
        <f t="shared" si="9"/>
        <v>0</v>
      </c>
      <c r="BL119" s="18" t="s">
        <v>649</v>
      </c>
      <c r="BM119" s="144" t="s">
        <v>847</v>
      </c>
    </row>
    <row r="120" spans="2:65" s="1" customFormat="1" ht="16.5" customHeight="1">
      <c r="B120" s="34"/>
      <c r="C120" s="133" t="s">
        <v>321</v>
      </c>
      <c r="D120" s="133" t="s">
        <v>150</v>
      </c>
      <c r="E120" s="134" t="s">
        <v>848</v>
      </c>
      <c r="F120" s="135" t="s">
        <v>849</v>
      </c>
      <c r="G120" s="136" t="s">
        <v>153</v>
      </c>
      <c r="H120" s="137">
        <v>125</v>
      </c>
      <c r="I120" s="138"/>
      <c r="J120" s="139">
        <f t="shared" si="0"/>
        <v>0</v>
      </c>
      <c r="K120" s="135" t="s">
        <v>32</v>
      </c>
      <c r="L120" s="34"/>
      <c r="M120" s="140" t="s">
        <v>32</v>
      </c>
      <c r="N120" s="141" t="s">
        <v>49</v>
      </c>
      <c r="P120" s="142">
        <f t="shared" si="1"/>
        <v>0</v>
      </c>
      <c r="Q120" s="142">
        <v>0</v>
      </c>
      <c r="R120" s="142">
        <f t="shared" si="2"/>
        <v>0</v>
      </c>
      <c r="S120" s="142">
        <v>0</v>
      </c>
      <c r="T120" s="143">
        <f t="shared" si="3"/>
        <v>0</v>
      </c>
      <c r="AR120" s="144" t="s">
        <v>649</v>
      </c>
      <c r="AT120" s="144" t="s">
        <v>150</v>
      </c>
      <c r="AU120" s="144" t="s">
        <v>85</v>
      </c>
      <c r="AY120" s="18" t="s">
        <v>147</v>
      </c>
      <c r="BE120" s="145">
        <f t="shared" si="4"/>
        <v>0</v>
      </c>
      <c r="BF120" s="145">
        <f t="shared" si="5"/>
        <v>0</v>
      </c>
      <c r="BG120" s="145">
        <f t="shared" si="6"/>
        <v>0</v>
      </c>
      <c r="BH120" s="145">
        <f t="shared" si="7"/>
        <v>0</v>
      </c>
      <c r="BI120" s="145">
        <f t="shared" si="8"/>
        <v>0</v>
      </c>
      <c r="BJ120" s="18" t="s">
        <v>85</v>
      </c>
      <c r="BK120" s="145">
        <f t="shared" si="9"/>
        <v>0</v>
      </c>
      <c r="BL120" s="18" t="s">
        <v>649</v>
      </c>
      <c r="BM120" s="144" t="s">
        <v>850</v>
      </c>
    </row>
    <row r="121" spans="2:65" s="1" customFormat="1" ht="16.5" customHeight="1">
      <c r="B121" s="34"/>
      <c r="C121" s="133" t="s">
        <v>330</v>
      </c>
      <c r="D121" s="133" t="s">
        <v>150</v>
      </c>
      <c r="E121" s="134" t="s">
        <v>851</v>
      </c>
      <c r="F121" s="135" t="s">
        <v>852</v>
      </c>
      <c r="G121" s="136" t="s">
        <v>153</v>
      </c>
      <c r="H121" s="137">
        <v>3</v>
      </c>
      <c r="I121" s="138"/>
      <c r="J121" s="139">
        <f t="shared" si="0"/>
        <v>0</v>
      </c>
      <c r="K121" s="135" t="s">
        <v>32</v>
      </c>
      <c r="L121" s="34"/>
      <c r="M121" s="140" t="s">
        <v>32</v>
      </c>
      <c r="N121" s="141" t="s">
        <v>49</v>
      </c>
      <c r="P121" s="142">
        <f t="shared" si="1"/>
        <v>0</v>
      </c>
      <c r="Q121" s="142">
        <v>0</v>
      </c>
      <c r="R121" s="142">
        <f t="shared" si="2"/>
        <v>0</v>
      </c>
      <c r="S121" s="142">
        <v>0</v>
      </c>
      <c r="T121" s="143">
        <f t="shared" si="3"/>
        <v>0</v>
      </c>
      <c r="AR121" s="144" t="s">
        <v>649</v>
      </c>
      <c r="AT121" s="144" t="s">
        <v>150</v>
      </c>
      <c r="AU121" s="144" t="s">
        <v>85</v>
      </c>
      <c r="AY121" s="18" t="s">
        <v>147</v>
      </c>
      <c r="BE121" s="145">
        <f t="shared" si="4"/>
        <v>0</v>
      </c>
      <c r="BF121" s="145">
        <f t="shared" si="5"/>
        <v>0</v>
      </c>
      <c r="BG121" s="145">
        <f t="shared" si="6"/>
        <v>0</v>
      </c>
      <c r="BH121" s="145">
        <f t="shared" si="7"/>
        <v>0</v>
      </c>
      <c r="BI121" s="145">
        <f t="shared" si="8"/>
        <v>0</v>
      </c>
      <c r="BJ121" s="18" t="s">
        <v>85</v>
      </c>
      <c r="BK121" s="145">
        <f t="shared" si="9"/>
        <v>0</v>
      </c>
      <c r="BL121" s="18" t="s">
        <v>649</v>
      </c>
      <c r="BM121" s="144" t="s">
        <v>853</v>
      </c>
    </row>
    <row r="122" spans="2:65" s="1" customFormat="1" ht="16.5" customHeight="1">
      <c r="B122" s="34"/>
      <c r="C122" s="133" t="s">
        <v>336</v>
      </c>
      <c r="D122" s="133" t="s">
        <v>150</v>
      </c>
      <c r="E122" s="134" t="s">
        <v>854</v>
      </c>
      <c r="F122" s="135" t="s">
        <v>855</v>
      </c>
      <c r="G122" s="136" t="s">
        <v>153</v>
      </c>
      <c r="H122" s="137">
        <v>13</v>
      </c>
      <c r="I122" s="138"/>
      <c r="J122" s="139">
        <f t="shared" si="0"/>
        <v>0</v>
      </c>
      <c r="K122" s="135" t="s">
        <v>32</v>
      </c>
      <c r="L122" s="34"/>
      <c r="M122" s="140" t="s">
        <v>32</v>
      </c>
      <c r="N122" s="141" t="s">
        <v>49</v>
      </c>
      <c r="P122" s="142">
        <f t="shared" si="1"/>
        <v>0</v>
      </c>
      <c r="Q122" s="142">
        <v>0</v>
      </c>
      <c r="R122" s="142">
        <f t="shared" si="2"/>
        <v>0</v>
      </c>
      <c r="S122" s="142">
        <v>0</v>
      </c>
      <c r="T122" s="143">
        <f t="shared" si="3"/>
        <v>0</v>
      </c>
      <c r="AR122" s="144" t="s">
        <v>649</v>
      </c>
      <c r="AT122" s="144" t="s">
        <v>150</v>
      </c>
      <c r="AU122" s="144" t="s">
        <v>85</v>
      </c>
      <c r="AY122" s="18" t="s">
        <v>147</v>
      </c>
      <c r="BE122" s="145">
        <f t="shared" si="4"/>
        <v>0</v>
      </c>
      <c r="BF122" s="145">
        <f t="shared" si="5"/>
        <v>0</v>
      </c>
      <c r="BG122" s="145">
        <f t="shared" si="6"/>
        <v>0</v>
      </c>
      <c r="BH122" s="145">
        <f t="shared" si="7"/>
        <v>0</v>
      </c>
      <c r="BI122" s="145">
        <f t="shared" si="8"/>
        <v>0</v>
      </c>
      <c r="BJ122" s="18" t="s">
        <v>85</v>
      </c>
      <c r="BK122" s="145">
        <f t="shared" si="9"/>
        <v>0</v>
      </c>
      <c r="BL122" s="18" t="s">
        <v>649</v>
      </c>
      <c r="BM122" s="144" t="s">
        <v>856</v>
      </c>
    </row>
    <row r="123" spans="2:65" s="1" customFormat="1" ht="16.5" customHeight="1">
      <c r="B123" s="34"/>
      <c r="C123" s="133" t="s">
        <v>341</v>
      </c>
      <c r="D123" s="133" t="s">
        <v>150</v>
      </c>
      <c r="E123" s="134" t="s">
        <v>857</v>
      </c>
      <c r="F123" s="135" t="s">
        <v>858</v>
      </c>
      <c r="G123" s="136" t="s">
        <v>153</v>
      </c>
      <c r="H123" s="137">
        <v>3</v>
      </c>
      <c r="I123" s="138"/>
      <c r="J123" s="139">
        <f t="shared" si="0"/>
        <v>0</v>
      </c>
      <c r="K123" s="135" t="s">
        <v>32</v>
      </c>
      <c r="L123" s="34"/>
      <c r="M123" s="140" t="s">
        <v>32</v>
      </c>
      <c r="N123" s="141" t="s">
        <v>49</v>
      </c>
      <c r="P123" s="142">
        <f t="shared" si="1"/>
        <v>0</v>
      </c>
      <c r="Q123" s="142">
        <v>0</v>
      </c>
      <c r="R123" s="142">
        <f t="shared" si="2"/>
        <v>0</v>
      </c>
      <c r="S123" s="142">
        <v>0</v>
      </c>
      <c r="T123" s="143">
        <f t="shared" si="3"/>
        <v>0</v>
      </c>
      <c r="AR123" s="144" t="s">
        <v>649</v>
      </c>
      <c r="AT123" s="144" t="s">
        <v>150</v>
      </c>
      <c r="AU123" s="144" t="s">
        <v>85</v>
      </c>
      <c r="AY123" s="18" t="s">
        <v>147</v>
      </c>
      <c r="BE123" s="145">
        <f t="shared" si="4"/>
        <v>0</v>
      </c>
      <c r="BF123" s="145">
        <f t="shared" si="5"/>
        <v>0</v>
      </c>
      <c r="BG123" s="145">
        <f t="shared" si="6"/>
        <v>0</v>
      </c>
      <c r="BH123" s="145">
        <f t="shared" si="7"/>
        <v>0</v>
      </c>
      <c r="BI123" s="145">
        <f t="shared" si="8"/>
        <v>0</v>
      </c>
      <c r="BJ123" s="18" t="s">
        <v>85</v>
      </c>
      <c r="BK123" s="145">
        <f t="shared" si="9"/>
        <v>0</v>
      </c>
      <c r="BL123" s="18" t="s">
        <v>649</v>
      </c>
      <c r="BM123" s="144" t="s">
        <v>859</v>
      </c>
    </row>
    <row r="124" spans="2:65" s="1" customFormat="1" ht="16.5" customHeight="1">
      <c r="B124" s="34"/>
      <c r="C124" s="133" t="s">
        <v>347</v>
      </c>
      <c r="D124" s="133" t="s">
        <v>150</v>
      </c>
      <c r="E124" s="134" t="s">
        <v>860</v>
      </c>
      <c r="F124" s="135" t="s">
        <v>861</v>
      </c>
      <c r="G124" s="136" t="s">
        <v>153</v>
      </c>
      <c r="H124" s="137">
        <v>110</v>
      </c>
      <c r="I124" s="138"/>
      <c r="J124" s="139">
        <f t="shared" si="0"/>
        <v>0</v>
      </c>
      <c r="K124" s="135" t="s">
        <v>32</v>
      </c>
      <c r="L124" s="34"/>
      <c r="M124" s="140" t="s">
        <v>32</v>
      </c>
      <c r="N124" s="141" t="s">
        <v>49</v>
      </c>
      <c r="P124" s="142">
        <f t="shared" si="1"/>
        <v>0</v>
      </c>
      <c r="Q124" s="142">
        <v>0</v>
      </c>
      <c r="R124" s="142">
        <f t="shared" si="2"/>
        <v>0</v>
      </c>
      <c r="S124" s="142">
        <v>0</v>
      </c>
      <c r="T124" s="143">
        <f t="shared" si="3"/>
        <v>0</v>
      </c>
      <c r="AR124" s="144" t="s">
        <v>649</v>
      </c>
      <c r="AT124" s="144" t="s">
        <v>150</v>
      </c>
      <c r="AU124" s="144" t="s">
        <v>85</v>
      </c>
      <c r="AY124" s="18" t="s">
        <v>147</v>
      </c>
      <c r="BE124" s="145">
        <f t="shared" si="4"/>
        <v>0</v>
      </c>
      <c r="BF124" s="145">
        <f t="shared" si="5"/>
        <v>0</v>
      </c>
      <c r="BG124" s="145">
        <f t="shared" si="6"/>
        <v>0</v>
      </c>
      <c r="BH124" s="145">
        <f t="shared" si="7"/>
        <v>0</v>
      </c>
      <c r="BI124" s="145">
        <f t="shared" si="8"/>
        <v>0</v>
      </c>
      <c r="BJ124" s="18" t="s">
        <v>85</v>
      </c>
      <c r="BK124" s="145">
        <f t="shared" si="9"/>
        <v>0</v>
      </c>
      <c r="BL124" s="18" t="s">
        <v>649</v>
      </c>
      <c r="BM124" s="144" t="s">
        <v>862</v>
      </c>
    </row>
    <row r="125" spans="2:65" s="1" customFormat="1" ht="16.5" customHeight="1">
      <c r="B125" s="34"/>
      <c r="C125" s="133" t="s">
        <v>352</v>
      </c>
      <c r="D125" s="133" t="s">
        <v>150</v>
      </c>
      <c r="E125" s="134" t="s">
        <v>863</v>
      </c>
      <c r="F125" s="135" t="s">
        <v>864</v>
      </c>
      <c r="G125" s="136" t="s">
        <v>153</v>
      </c>
      <c r="H125" s="137">
        <v>110</v>
      </c>
      <c r="I125" s="138"/>
      <c r="J125" s="139">
        <f t="shared" si="0"/>
        <v>0</v>
      </c>
      <c r="K125" s="135" t="s">
        <v>32</v>
      </c>
      <c r="L125" s="34"/>
      <c r="M125" s="140" t="s">
        <v>32</v>
      </c>
      <c r="N125" s="141" t="s">
        <v>49</v>
      </c>
      <c r="P125" s="142">
        <f t="shared" si="1"/>
        <v>0</v>
      </c>
      <c r="Q125" s="142">
        <v>0</v>
      </c>
      <c r="R125" s="142">
        <f t="shared" si="2"/>
        <v>0</v>
      </c>
      <c r="S125" s="142">
        <v>0</v>
      </c>
      <c r="T125" s="143">
        <f t="shared" si="3"/>
        <v>0</v>
      </c>
      <c r="AR125" s="144" t="s">
        <v>649</v>
      </c>
      <c r="AT125" s="144" t="s">
        <v>150</v>
      </c>
      <c r="AU125" s="144" t="s">
        <v>85</v>
      </c>
      <c r="AY125" s="18" t="s">
        <v>147</v>
      </c>
      <c r="BE125" s="145">
        <f t="shared" si="4"/>
        <v>0</v>
      </c>
      <c r="BF125" s="145">
        <f t="shared" si="5"/>
        <v>0</v>
      </c>
      <c r="BG125" s="145">
        <f t="shared" si="6"/>
        <v>0</v>
      </c>
      <c r="BH125" s="145">
        <f t="shared" si="7"/>
        <v>0</v>
      </c>
      <c r="BI125" s="145">
        <f t="shared" si="8"/>
        <v>0</v>
      </c>
      <c r="BJ125" s="18" t="s">
        <v>85</v>
      </c>
      <c r="BK125" s="145">
        <f t="shared" si="9"/>
        <v>0</v>
      </c>
      <c r="BL125" s="18" t="s">
        <v>649</v>
      </c>
      <c r="BM125" s="144" t="s">
        <v>865</v>
      </c>
    </row>
    <row r="126" spans="2:65" s="1" customFormat="1" ht="16.5" customHeight="1">
      <c r="B126" s="34"/>
      <c r="C126" s="133" t="s">
        <v>359</v>
      </c>
      <c r="D126" s="133" t="s">
        <v>150</v>
      </c>
      <c r="E126" s="134" t="s">
        <v>866</v>
      </c>
      <c r="F126" s="135" t="s">
        <v>867</v>
      </c>
      <c r="G126" s="136" t="s">
        <v>153</v>
      </c>
      <c r="H126" s="137">
        <v>18</v>
      </c>
      <c r="I126" s="138"/>
      <c r="J126" s="139">
        <f t="shared" si="0"/>
        <v>0</v>
      </c>
      <c r="K126" s="135" t="s">
        <v>32</v>
      </c>
      <c r="L126" s="34"/>
      <c r="M126" s="140" t="s">
        <v>32</v>
      </c>
      <c r="N126" s="141" t="s">
        <v>49</v>
      </c>
      <c r="P126" s="142">
        <f t="shared" si="1"/>
        <v>0</v>
      </c>
      <c r="Q126" s="142">
        <v>0</v>
      </c>
      <c r="R126" s="142">
        <f t="shared" si="2"/>
        <v>0</v>
      </c>
      <c r="S126" s="142">
        <v>0</v>
      </c>
      <c r="T126" s="143">
        <f t="shared" si="3"/>
        <v>0</v>
      </c>
      <c r="AR126" s="144" t="s">
        <v>649</v>
      </c>
      <c r="AT126" s="144" t="s">
        <v>150</v>
      </c>
      <c r="AU126" s="144" t="s">
        <v>85</v>
      </c>
      <c r="AY126" s="18" t="s">
        <v>147</v>
      </c>
      <c r="BE126" s="145">
        <f t="shared" si="4"/>
        <v>0</v>
      </c>
      <c r="BF126" s="145">
        <f t="shared" si="5"/>
        <v>0</v>
      </c>
      <c r="BG126" s="145">
        <f t="shared" si="6"/>
        <v>0</v>
      </c>
      <c r="BH126" s="145">
        <f t="shared" si="7"/>
        <v>0</v>
      </c>
      <c r="BI126" s="145">
        <f t="shared" si="8"/>
        <v>0</v>
      </c>
      <c r="BJ126" s="18" t="s">
        <v>85</v>
      </c>
      <c r="BK126" s="145">
        <f t="shared" si="9"/>
        <v>0</v>
      </c>
      <c r="BL126" s="18" t="s">
        <v>649</v>
      </c>
      <c r="BM126" s="144" t="s">
        <v>868</v>
      </c>
    </row>
    <row r="127" spans="2:65" s="1" customFormat="1" ht="16.5" customHeight="1">
      <c r="B127" s="34"/>
      <c r="C127" s="133" t="s">
        <v>371</v>
      </c>
      <c r="D127" s="133" t="s">
        <v>150</v>
      </c>
      <c r="E127" s="134" t="s">
        <v>869</v>
      </c>
      <c r="F127" s="135" t="s">
        <v>870</v>
      </c>
      <c r="G127" s="136" t="s">
        <v>153</v>
      </c>
      <c r="H127" s="137">
        <v>100</v>
      </c>
      <c r="I127" s="138"/>
      <c r="J127" s="139">
        <f t="shared" si="0"/>
        <v>0</v>
      </c>
      <c r="K127" s="135" t="s">
        <v>32</v>
      </c>
      <c r="L127" s="34"/>
      <c r="M127" s="140" t="s">
        <v>32</v>
      </c>
      <c r="N127" s="141" t="s">
        <v>49</v>
      </c>
      <c r="P127" s="142">
        <f t="shared" si="1"/>
        <v>0</v>
      </c>
      <c r="Q127" s="142">
        <v>0</v>
      </c>
      <c r="R127" s="142">
        <f t="shared" si="2"/>
        <v>0</v>
      </c>
      <c r="S127" s="142">
        <v>0</v>
      </c>
      <c r="T127" s="143">
        <f t="shared" si="3"/>
        <v>0</v>
      </c>
      <c r="AR127" s="144" t="s">
        <v>649</v>
      </c>
      <c r="AT127" s="144" t="s">
        <v>150</v>
      </c>
      <c r="AU127" s="144" t="s">
        <v>85</v>
      </c>
      <c r="AY127" s="18" t="s">
        <v>147</v>
      </c>
      <c r="BE127" s="145">
        <f t="shared" si="4"/>
        <v>0</v>
      </c>
      <c r="BF127" s="145">
        <f t="shared" si="5"/>
        <v>0</v>
      </c>
      <c r="BG127" s="145">
        <f t="shared" si="6"/>
        <v>0</v>
      </c>
      <c r="BH127" s="145">
        <f t="shared" si="7"/>
        <v>0</v>
      </c>
      <c r="BI127" s="145">
        <f t="shared" si="8"/>
        <v>0</v>
      </c>
      <c r="BJ127" s="18" t="s">
        <v>85</v>
      </c>
      <c r="BK127" s="145">
        <f t="shared" si="9"/>
        <v>0</v>
      </c>
      <c r="BL127" s="18" t="s">
        <v>649</v>
      </c>
      <c r="BM127" s="144" t="s">
        <v>871</v>
      </c>
    </row>
    <row r="128" spans="2:65" s="1" customFormat="1" ht="16.5" customHeight="1">
      <c r="B128" s="34"/>
      <c r="C128" s="133" t="s">
        <v>376</v>
      </c>
      <c r="D128" s="133" t="s">
        <v>150</v>
      </c>
      <c r="E128" s="134" t="s">
        <v>872</v>
      </c>
      <c r="F128" s="135" t="s">
        <v>873</v>
      </c>
      <c r="G128" s="136" t="s">
        <v>242</v>
      </c>
      <c r="H128" s="137">
        <v>10</v>
      </c>
      <c r="I128" s="138"/>
      <c r="J128" s="139">
        <f t="shared" si="0"/>
        <v>0</v>
      </c>
      <c r="K128" s="135" t="s">
        <v>32</v>
      </c>
      <c r="L128" s="34"/>
      <c r="M128" s="140" t="s">
        <v>32</v>
      </c>
      <c r="N128" s="141" t="s">
        <v>49</v>
      </c>
      <c r="P128" s="142">
        <f t="shared" si="1"/>
        <v>0</v>
      </c>
      <c r="Q128" s="142">
        <v>0</v>
      </c>
      <c r="R128" s="142">
        <f t="shared" si="2"/>
        <v>0</v>
      </c>
      <c r="S128" s="142">
        <v>0</v>
      </c>
      <c r="T128" s="143">
        <f t="shared" si="3"/>
        <v>0</v>
      </c>
      <c r="AR128" s="144" t="s">
        <v>649</v>
      </c>
      <c r="AT128" s="144" t="s">
        <v>150</v>
      </c>
      <c r="AU128" s="144" t="s">
        <v>85</v>
      </c>
      <c r="AY128" s="18" t="s">
        <v>147</v>
      </c>
      <c r="BE128" s="145">
        <f t="shared" si="4"/>
        <v>0</v>
      </c>
      <c r="BF128" s="145">
        <f t="shared" si="5"/>
        <v>0</v>
      </c>
      <c r="BG128" s="145">
        <f t="shared" si="6"/>
        <v>0</v>
      </c>
      <c r="BH128" s="145">
        <f t="shared" si="7"/>
        <v>0</v>
      </c>
      <c r="BI128" s="145">
        <f t="shared" si="8"/>
        <v>0</v>
      </c>
      <c r="BJ128" s="18" t="s">
        <v>85</v>
      </c>
      <c r="BK128" s="145">
        <f t="shared" si="9"/>
        <v>0</v>
      </c>
      <c r="BL128" s="18" t="s">
        <v>649</v>
      </c>
      <c r="BM128" s="144" t="s">
        <v>874</v>
      </c>
    </row>
    <row r="129" spans="2:65" s="1" customFormat="1" ht="16.5" customHeight="1">
      <c r="B129" s="34"/>
      <c r="C129" s="133" t="s">
        <v>381</v>
      </c>
      <c r="D129" s="133" t="s">
        <v>150</v>
      </c>
      <c r="E129" s="134" t="s">
        <v>875</v>
      </c>
      <c r="F129" s="135" t="s">
        <v>876</v>
      </c>
      <c r="G129" s="136" t="s">
        <v>153</v>
      </c>
      <c r="H129" s="137">
        <v>14</v>
      </c>
      <c r="I129" s="138"/>
      <c r="J129" s="139">
        <f t="shared" si="0"/>
        <v>0</v>
      </c>
      <c r="K129" s="135" t="s">
        <v>32</v>
      </c>
      <c r="L129" s="34"/>
      <c r="M129" s="140" t="s">
        <v>32</v>
      </c>
      <c r="N129" s="141" t="s">
        <v>49</v>
      </c>
      <c r="P129" s="142">
        <f t="shared" si="1"/>
        <v>0</v>
      </c>
      <c r="Q129" s="142">
        <v>0</v>
      </c>
      <c r="R129" s="142">
        <f t="shared" si="2"/>
        <v>0</v>
      </c>
      <c r="S129" s="142">
        <v>0</v>
      </c>
      <c r="T129" s="143">
        <f t="shared" si="3"/>
        <v>0</v>
      </c>
      <c r="AR129" s="144" t="s">
        <v>649</v>
      </c>
      <c r="AT129" s="144" t="s">
        <v>150</v>
      </c>
      <c r="AU129" s="144" t="s">
        <v>85</v>
      </c>
      <c r="AY129" s="18" t="s">
        <v>147</v>
      </c>
      <c r="BE129" s="145">
        <f t="shared" si="4"/>
        <v>0</v>
      </c>
      <c r="BF129" s="145">
        <f t="shared" si="5"/>
        <v>0</v>
      </c>
      <c r="BG129" s="145">
        <f t="shared" si="6"/>
        <v>0</v>
      </c>
      <c r="BH129" s="145">
        <f t="shared" si="7"/>
        <v>0</v>
      </c>
      <c r="BI129" s="145">
        <f t="shared" si="8"/>
        <v>0</v>
      </c>
      <c r="BJ129" s="18" t="s">
        <v>85</v>
      </c>
      <c r="BK129" s="145">
        <f t="shared" si="9"/>
        <v>0</v>
      </c>
      <c r="BL129" s="18" t="s">
        <v>649</v>
      </c>
      <c r="BM129" s="144" t="s">
        <v>877</v>
      </c>
    </row>
    <row r="130" spans="2:65" s="1" customFormat="1" ht="16.5" customHeight="1">
      <c r="B130" s="34"/>
      <c r="C130" s="133" t="s">
        <v>325</v>
      </c>
      <c r="D130" s="133" t="s">
        <v>150</v>
      </c>
      <c r="E130" s="134" t="s">
        <v>878</v>
      </c>
      <c r="F130" s="135" t="s">
        <v>879</v>
      </c>
      <c r="G130" s="136" t="s">
        <v>153</v>
      </c>
      <c r="H130" s="137">
        <v>24</v>
      </c>
      <c r="I130" s="138"/>
      <c r="J130" s="139">
        <f t="shared" si="0"/>
        <v>0</v>
      </c>
      <c r="K130" s="135" t="s">
        <v>32</v>
      </c>
      <c r="L130" s="34"/>
      <c r="M130" s="140" t="s">
        <v>32</v>
      </c>
      <c r="N130" s="141" t="s">
        <v>49</v>
      </c>
      <c r="P130" s="142">
        <f t="shared" si="1"/>
        <v>0</v>
      </c>
      <c r="Q130" s="142">
        <v>0</v>
      </c>
      <c r="R130" s="142">
        <f t="shared" si="2"/>
        <v>0</v>
      </c>
      <c r="S130" s="142">
        <v>0</v>
      </c>
      <c r="T130" s="143">
        <f t="shared" si="3"/>
        <v>0</v>
      </c>
      <c r="AR130" s="144" t="s">
        <v>649</v>
      </c>
      <c r="AT130" s="144" t="s">
        <v>150</v>
      </c>
      <c r="AU130" s="144" t="s">
        <v>85</v>
      </c>
      <c r="AY130" s="18" t="s">
        <v>147</v>
      </c>
      <c r="BE130" s="145">
        <f t="shared" si="4"/>
        <v>0</v>
      </c>
      <c r="BF130" s="145">
        <f t="shared" si="5"/>
        <v>0</v>
      </c>
      <c r="BG130" s="145">
        <f t="shared" si="6"/>
        <v>0</v>
      </c>
      <c r="BH130" s="145">
        <f t="shared" si="7"/>
        <v>0</v>
      </c>
      <c r="BI130" s="145">
        <f t="shared" si="8"/>
        <v>0</v>
      </c>
      <c r="BJ130" s="18" t="s">
        <v>85</v>
      </c>
      <c r="BK130" s="145">
        <f t="shared" si="9"/>
        <v>0</v>
      </c>
      <c r="BL130" s="18" t="s">
        <v>649</v>
      </c>
      <c r="BM130" s="144" t="s">
        <v>880</v>
      </c>
    </row>
    <row r="131" spans="2:65" s="1" customFormat="1" ht="16.5" customHeight="1">
      <c r="B131" s="34"/>
      <c r="C131" s="133" t="s">
        <v>391</v>
      </c>
      <c r="D131" s="133" t="s">
        <v>150</v>
      </c>
      <c r="E131" s="134" t="s">
        <v>881</v>
      </c>
      <c r="F131" s="135" t="s">
        <v>882</v>
      </c>
      <c r="G131" s="136" t="s">
        <v>153</v>
      </c>
      <c r="H131" s="137">
        <v>1</v>
      </c>
      <c r="I131" s="138"/>
      <c r="J131" s="139">
        <f t="shared" si="0"/>
        <v>0</v>
      </c>
      <c r="K131" s="135" t="s">
        <v>32</v>
      </c>
      <c r="L131" s="34"/>
      <c r="M131" s="140" t="s">
        <v>32</v>
      </c>
      <c r="N131" s="141" t="s">
        <v>49</v>
      </c>
      <c r="P131" s="142">
        <f t="shared" si="1"/>
        <v>0</v>
      </c>
      <c r="Q131" s="142">
        <v>0</v>
      </c>
      <c r="R131" s="142">
        <f t="shared" si="2"/>
        <v>0</v>
      </c>
      <c r="S131" s="142">
        <v>0</v>
      </c>
      <c r="T131" s="143">
        <f t="shared" si="3"/>
        <v>0</v>
      </c>
      <c r="AR131" s="144" t="s">
        <v>649</v>
      </c>
      <c r="AT131" s="144" t="s">
        <v>150</v>
      </c>
      <c r="AU131" s="144" t="s">
        <v>85</v>
      </c>
      <c r="AY131" s="18" t="s">
        <v>147</v>
      </c>
      <c r="BE131" s="145">
        <f t="shared" si="4"/>
        <v>0</v>
      </c>
      <c r="BF131" s="145">
        <f t="shared" si="5"/>
        <v>0</v>
      </c>
      <c r="BG131" s="145">
        <f t="shared" si="6"/>
        <v>0</v>
      </c>
      <c r="BH131" s="145">
        <f t="shared" si="7"/>
        <v>0</v>
      </c>
      <c r="BI131" s="145">
        <f t="shared" si="8"/>
        <v>0</v>
      </c>
      <c r="BJ131" s="18" t="s">
        <v>85</v>
      </c>
      <c r="BK131" s="145">
        <f t="shared" si="9"/>
        <v>0</v>
      </c>
      <c r="BL131" s="18" t="s">
        <v>649</v>
      </c>
      <c r="BM131" s="144" t="s">
        <v>883</v>
      </c>
    </row>
    <row r="132" spans="2:65" s="1" customFormat="1" ht="16.5" customHeight="1">
      <c r="B132" s="34"/>
      <c r="C132" s="133" t="s">
        <v>396</v>
      </c>
      <c r="D132" s="133" t="s">
        <v>150</v>
      </c>
      <c r="E132" s="134" t="s">
        <v>884</v>
      </c>
      <c r="F132" s="135" t="s">
        <v>885</v>
      </c>
      <c r="G132" s="136" t="s">
        <v>153</v>
      </c>
      <c r="H132" s="137">
        <v>1</v>
      </c>
      <c r="I132" s="138"/>
      <c r="J132" s="139">
        <f t="shared" si="0"/>
        <v>0</v>
      </c>
      <c r="K132" s="135" t="s">
        <v>32</v>
      </c>
      <c r="L132" s="34"/>
      <c r="M132" s="140" t="s">
        <v>32</v>
      </c>
      <c r="N132" s="141" t="s">
        <v>49</v>
      </c>
      <c r="P132" s="142">
        <f t="shared" si="1"/>
        <v>0</v>
      </c>
      <c r="Q132" s="142">
        <v>0</v>
      </c>
      <c r="R132" s="142">
        <f t="shared" si="2"/>
        <v>0</v>
      </c>
      <c r="S132" s="142">
        <v>0</v>
      </c>
      <c r="T132" s="143">
        <f t="shared" si="3"/>
        <v>0</v>
      </c>
      <c r="AR132" s="144" t="s">
        <v>649</v>
      </c>
      <c r="AT132" s="144" t="s">
        <v>150</v>
      </c>
      <c r="AU132" s="144" t="s">
        <v>85</v>
      </c>
      <c r="AY132" s="18" t="s">
        <v>147</v>
      </c>
      <c r="BE132" s="145">
        <f t="shared" si="4"/>
        <v>0</v>
      </c>
      <c r="BF132" s="145">
        <f t="shared" si="5"/>
        <v>0</v>
      </c>
      <c r="BG132" s="145">
        <f t="shared" si="6"/>
        <v>0</v>
      </c>
      <c r="BH132" s="145">
        <f t="shared" si="7"/>
        <v>0</v>
      </c>
      <c r="BI132" s="145">
        <f t="shared" si="8"/>
        <v>0</v>
      </c>
      <c r="BJ132" s="18" t="s">
        <v>85</v>
      </c>
      <c r="BK132" s="145">
        <f t="shared" si="9"/>
        <v>0</v>
      </c>
      <c r="BL132" s="18" t="s">
        <v>649</v>
      </c>
      <c r="BM132" s="144" t="s">
        <v>886</v>
      </c>
    </row>
    <row r="133" spans="2:65" s="1" customFormat="1" ht="16.5" customHeight="1">
      <c r="B133" s="34"/>
      <c r="C133" s="133" t="s">
        <v>405</v>
      </c>
      <c r="D133" s="133" t="s">
        <v>150</v>
      </c>
      <c r="E133" s="134" t="s">
        <v>887</v>
      </c>
      <c r="F133" s="135" t="s">
        <v>888</v>
      </c>
      <c r="G133" s="136" t="s">
        <v>242</v>
      </c>
      <c r="H133" s="137">
        <v>30</v>
      </c>
      <c r="I133" s="138"/>
      <c r="J133" s="139">
        <f t="shared" si="0"/>
        <v>0</v>
      </c>
      <c r="K133" s="135" t="s">
        <v>32</v>
      </c>
      <c r="L133" s="34"/>
      <c r="M133" s="140" t="s">
        <v>32</v>
      </c>
      <c r="N133" s="141" t="s">
        <v>49</v>
      </c>
      <c r="P133" s="142">
        <f t="shared" si="1"/>
        <v>0</v>
      </c>
      <c r="Q133" s="142">
        <v>0</v>
      </c>
      <c r="R133" s="142">
        <f t="shared" si="2"/>
        <v>0</v>
      </c>
      <c r="S133" s="142">
        <v>0</v>
      </c>
      <c r="T133" s="143">
        <f t="shared" si="3"/>
        <v>0</v>
      </c>
      <c r="AR133" s="144" t="s">
        <v>649</v>
      </c>
      <c r="AT133" s="144" t="s">
        <v>150</v>
      </c>
      <c r="AU133" s="144" t="s">
        <v>85</v>
      </c>
      <c r="AY133" s="18" t="s">
        <v>147</v>
      </c>
      <c r="BE133" s="145">
        <f t="shared" si="4"/>
        <v>0</v>
      </c>
      <c r="BF133" s="145">
        <f t="shared" si="5"/>
        <v>0</v>
      </c>
      <c r="BG133" s="145">
        <f t="shared" si="6"/>
        <v>0</v>
      </c>
      <c r="BH133" s="145">
        <f t="shared" si="7"/>
        <v>0</v>
      </c>
      <c r="BI133" s="145">
        <f t="shared" si="8"/>
        <v>0</v>
      </c>
      <c r="BJ133" s="18" t="s">
        <v>85</v>
      </c>
      <c r="BK133" s="145">
        <f t="shared" si="9"/>
        <v>0</v>
      </c>
      <c r="BL133" s="18" t="s">
        <v>649</v>
      </c>
      <c r="BM133" s="144" t="s">
        <v>889</v>
      </c>
    </row>
    <row r="134" spans="2:65" s="1" customFormat="1" ht="16.5" customHeight="1">
      <c r="B134" s="34"/>
      <c r="C134" s="133" t="s">
        <v>410</v>
      </c>
      <c r="D134" s="133" t="s">
        <v>150</v>
      </c>
      <c r="E134" s="134" t="s">
        <v>890</v>
      </c>
      <c r="F134" s="135" t="s">
        <v>891</v>
      </c>
      <c r="G134" s="136" t="s">
        <v>242</v>
      </c>
      <c r="H134" s="137">
        <v>725</v>
      </c>
      <c r="I134" s="138"/>
      <c r="J134" s="139">
        <f t="shared" si="0"/>
        <v>0</v>
      </c>
      <c r="K134" s="135" t="s">
        <v>32</v>
      </c>
      <c r="L134" s="34"/>
      <c r="M134" s="140" t="s">
        <v>32</v>
      </c>
      <c r="N134" s="141" t="s">
        <v>49</v>
      </c>
      <c r="P134" s="142">
        <f t="shared" si="1"/>
        <v>0</v>
      </c>
      <c r="Q134" s="142">
        <v>0</v>
      </c>
      <c r="R134" s="142">
        <f t="shared" si="2"/>
        <v>0</v>
      </c>
      <c r="S134" s="142">
        <v>0</v>
      </c>
      <c r="T134" s="143">
        <f t="shared" si="3"/>
        <v>0</v>
      </c>
      <c r="AR134" s="144" t="s">
        <v>649</v>
      </c>
      <c r="AT134" s="144" t="s">
        <v>150</v>
      </c>
      <c r="AU134" s="144" t="s">
        <v>85</v>
      </c>
      <c r="AY134" s="18" t="s">
        <v>147</v>
      </c>
      <c r="BE134" s="145">
        <f t="shared" si="4"/>
        <v>0</v>
      </c>
      <c r="BF134" s="145">
        <f t="shared" si="5"/>
        <v>0</v>
      </c>
      <c r="BG134" s="145">
        <f t="shared" si="6"/>
        <v>0</v>
      </c>
      <c r="BH134" s="145">
        <f t="shared" si="7"/>
        <v>0</v>
      </c>
      <c r="BI134" s="145">
        <f t="shared" si="8"/>
        <v>0</v>
      </c>
      <c r="BJ134" s="18" t="s">
        <v>85</v>
      </c>
      <c r="BK134" s="145">
        <f t="shared" si="9"/>
        <v>0</v>
      </c>
      <c r="BL134" s="18" t="s">
        <v>649</v>
      </c>
      <c r="BM134" s="144" t="s">
        <v>892</v>
      </c>
    </row>
    <row r="135" spans="2:65" s="1" customFormat="1" ht="16.5" customHeight="1">
      <c r="B135" s="34"/>
      <c r="C135" s="133" t="s">
        <v>418</v>
      </c>
      <c r="D135" s="133" t="s">
        <v>150</v>
      </c>
      <c r="E135" s="134" t="s">
        <v>893</v>
      </c>
      <c r="F135" s="135" t="s">
        <v>894</v>
      </c>
      <c r="G135" s="136" t="s">
        <v>242</v>
      </c>
      <c r="H135" s="137">
        <v>980</v>
      </c>
      <c r="I135" s="138"/>
      <c r="J135" s="139">
        <f t="shared" si="0"/>
        <v>0</v>
      </c>
      <c r="K135" s="135" t="s">
        <v>32</v>
      </c>
      <c r="L135" s="34"/>
      <c r="M135" s="140" t="s">
        <v>32</v>
      </c>
      <c r="N135" s="141" t="s">
        <v>49</v>
      </c>
      <c r="P135" s="142">
        <f t="shared" si="1"/>
        <v>0</v>
      </c>
      <c r="Q135" s="142">
        <v>0</v>
      </c>
      <c r="R135" s="142">
        <f t="shared" si="2"/>
        <v>0</v>
      </c>
      <c r="S135" s="142">
        <v>0</v>
      </c>
      <c r="T135" s="143">
        <f t="shared" si="3"/>
        <v>0</v>
      </c>
      <c r="AR135" s="144" t="s">
        <v>649</v>
      </c>
      <c r="AT135" s="144" t="s">
        <v>150</v>
      </c>
      <c r="AU135" s="144" t="s">
        <v>85</v>
      </c>
      <c r="AY135" s="18" t="s">
        <v>147</v>
      </c>
      <c r="BE135" s="145">
        <f t="shared" si="4"/>
        <v>0</v>
      </c>
      <c r="BF135" s="145">
        <f t="shared" si="5"/>
        <v>0</v>
      </c>
      <c r="BG135" s="145">
        <f t="shared" si="6"/>
        <v>0</v>
      </c>
      <c r="BH135" s="145">
        <f t="shared" si="7"/>
        <v>0</v>
      </c>
      <c r="BI135" s="145">
        <f t="shared" si="8"/>
        <v>0</v>
      </c>
      <c r="BJ135" s="18" t="s">
        <v>85</v>
      </c>
      <c r="BK135" s="145">
        <f t="shared" si="9"/>
        <v>0</v>
      </c>
      <c r="BL135" s="18" t="s">
        <v>649</v>
      </c>
      <c r="BM135" s="144" t="s">
        <v>895</v>
      </c>
    </row>
    <row r="136" spans="2:65" s="1" customFormat="1" ht="16.5" customHeight="1">
      <c r="B136" s="34"/>
      <c r="C136" s="133" t="s">
        <v>425</v>
      </c>
      <c r="D136" s="133" t="s">
        <v>150</v>
      </c>
      <c r="E136" s="134" t="s">
        <v>896</v>
      </c>
      <c r="F136" s="135" t="s">
        <v>897</v>
      </c>
      <c r="G136" s="136" t="s">
        <v>242</v>
      </c>
      <c r="H136" s="137">
        <v>300</v>
      </c>
      <c r="I136" s="138"/>
      <c r="J136" s="139">
        <f t="shared" si="0"/>
        <v>0</v>
      </c>
      <c r="K136" s="135" t="s">
        <v>32</v>
      </c>
      <c r="L136" s="34"/>
      <c r="M136" s="140" t="s">
        <v>32</v>
      </c>
      <c r="N136" s="141" t="s">
        <v>49</v>
      </c>
      <c r="P136" s="142">
        <f t="shared" si="1"/>
        <v>0</v>
      </c>
      <c r="Q136" s="142">
        <v>0</v>
      </c>
      <c r="R136" s="142">
        <f t="shared" si="2"/>
        <v>0</v>
      </c>
      <c r="S136" s="142">
        <v>0</v>
      </c>
      <c r="T136" s="143">
        <f t="shared" si="3"/>
        <v>0</v>
      </c>
      <c r="AR136" s="144" t="s">
        <v>649</v>
      </c>
      <c r="AT136" s="144" t="s">
        <v>150</v>
      </c>
      <c r="AU136" s="144" t="s">
        <v>85</v>
      </c>
      <c r="AY136" s="18" t="s">
        <v>147</v>
      </c>
      <c r="BE136" s="145">
        <f t="shared" si="4"/>
        <v>0</v>
      </c>
      <c r="BF136" s="145">
        <f t="shared" si="5"/>
        <v>0</v>
      </c>
      <c r="BG136" s="145">
        <f t="shared" si="6"/>
        <v>0</v>
      </c>
      <c r="BH136" s="145">
        <f t="shared" si="7"/>
        <v>0</v>
      </c>
      <c r="BI136" s="145">
        <f t="shared" si="8"/>
        <v>0</v>
      </c>
      <c r="BJ136" s="18" t="s">
        <v>85</v>
      </c>
      <c r="BK136" s="145">
        <f t="shared" si="9"/>
        <v>0</v>
      </c>
      <c r="BL136" s="18" t="s">
        <v>649</v>
      </c>
      <c r="BM136" s="144" t="s">
        <v>898</v>
      </c>
    </row>
    <row r="137" spans="2:65" s="1" customFormat="1" ht="16.5" customHeight="1">
      <c r="B137" s="34"/>
      <c r="C137" s="133" t="s">
        <v>461</v>
      </c>
      <c r="D137" s="133" t="s">
        <v>150</v>
      </c>
      <c r="E137" s="134" t="s">
        <v>899</v>
      </c>
      <c r="F137" s="135" t="s">
        <v>900</v>
      </c>
      <c r="G137" s="136" t="s">
        <v>242</v>
      </c>
      <c r="H137" s="137">
        <v>28</v>
      </c>
      <c r="I137" s="138"/>
      <c r="J137" s="139">
        <f t="shared" si="0"/>
        <v>0</v>
      </c>
      <c r="K137" s="135" t="s">
        <v>32</v>
      </c>
      <c r="L137" s="34"/>
      <c r="M137" s="140" t="s">
        <v>32</v>
      </c>
      <c r="N137" s="141" t="s">
        <v>49</v>
      </c>
      <c r="P137" s="142">
        <f t="shared" si="1"/>
        <v>0</v>
      </c>
      <c r="Q137" s="142">
        <v>0</v>
      </c>
      <c r="R137" s="142">
        <f t="shared" si="2"/>
        <v>0</v>
      </c>
      <c r="S137" s="142">
        <v>0</v>
      </c>
      <c r="T137" s="143">
        <f t="shared" si="3"/>
        <v>0</v>
      </c>
      <c r="AR137" s="144" t="s">
        <v>649</v>
      </c>
      <c r="AT137" s="144" t="s">
        <v>150</v>
      </c>
      <c r="AU137" s="144" t="s">
        <v>85</v>
      </c>
      <c r="AY137" s="18" t="s">
        <v>147</v>
      </c>
      <c r="BE137" s="145">
        <f t="shared" si="4"/>
        <v>0</v>
      </c>
      <c r="BF137" s="145">
        <f t="shared" si="5"/>
        <v>0</v>
      </c>
      <c r="BG137" s="145">
        <f t="shared" si="6"/>
        <v>0</v>
      </c>
      <c r="BH137" s="145">
        <f t="shared" si="7"/>
        <v>0</v>
      </c>
      <c r="BI137" s="145">
        <f t="shared" si="8"/>
        <v>0</v>
      </c>
      <c r="BJ137" s="18" t="s">
        <v>85</v>
      </c>
      <c r="BK137" s="145">
        <f t="shared" si="9"/>
        <v>0</v>
      </c>
      <c r="BL137" s="18" t="s">
        <v>649</v>
      </c>
      <c r="BM137" s="144" t="s">
        <v>901</v>
      </c>
    </row>
    <row r="138" spans="2:65" s="1" customFormat="1" ht="16.5" customHeight="1">
      <c r="B138" s="34"/>
      <c r="C138" s="133" t="s">
        <v>468</v>
      </c>
      <c r="D138" s="133" t="s">
        <v>150</v>
      </c>
      <c r="E138" s="134" t="s">
        <v>902</v>
      </c>
      <c r="F138" s="135" t="s">
        <v>903</v>
      </c>
      <c r="G138" s="136" t="s">
        <v>242</v>
      </c>
      <c r="H138" s="137">
        <v>80</v>
      </c>
      <c r="I138" s="138"/>
      <c r="J138" s="139">
        <f t="shared" si="0"/>
        <v>0</v>
      </c>
      <c r="K138" s="135" t="s">
        <v>32</v>
      </c>
      <c r="L138" s="34"/>
      <c r="M138" s="140" t="s">
        <v>32</v>
      </c>
      <c r="N138" s="141" t="s">
        <v>49</v>
      </c>
      <c r="P138" s="142">
        <f t="shared" si="1"/>
        <v>0</v>
      </c>
      <c r="Q138" s="142">
        <v>0</v>
      </c>
      <c r="R138" s="142">
        <f t="shared" si="2"/>
        <v>0</v>
      </c>
      <c r="S138" s="142">
        <v>0</v>
      </c>
      <c r="T138" s="143">
        <f t="shared" si="3"/>
        <v>0</v>
      </c>
      <c r="AR138" s="144" t="s">
        <v>649</v>
      </c>
      <c r="AT138" s="144" t="s">
        <v>150</v>
      </c>
      <c r="AU138" s="144" t="s">
        <v>85</v>
      </c>
      <c r="AY138" s="18" t="s">
        <v>147</v>
      </c>
      <c r="BE138" s="145">
        <f t="shared" si="4"/>
        <v>0</v>
      </c>
      <c r="BF138" s="145">
        <f t="shared" si="5"/>
        <v>0</v>
      </c>
      <c r="BG138" s="145">
        <f t="shared" si="6"/>
        <v>0</v>
      </c>
      <c r="BH138" s="145">
        <f t="shared" si="7"/>
        <v>0</v>
      </c>
      <c r="BI138" s="145">
        <f t="shared" si="8"/>
        <v>0</v>
      </c>
      <c r="BJ138" s="18" t="s">
        <v>85</v>
      </c>
      <c r="BK138" s="145">
        <f t="shared" si="9"/>
        <v>0</v>
      </c>
      <c r="BL138" s="18" t="s">
        <v>649</v>
      </c>
      <c r="BM138" s="144" t="s">
        <v>904</v>
      </c>
    </row>
    <row r="139" spans="2:65" s="1" customFormat="1" ht="16.5" customHeight="1">
      <c r="B139" s="34"/>
      <c r="C139" s="133" t="s">
        <v>477</v>
      </c>
      <c r="D139" s="133" t="s">
        <v>150</v>
      </c>
      <c r="E139" s="134" t="s">
        <v>905</v>
      </c>
      <c r="F139" s="135" t="s">
        <v>906</v>
      </c>
      <c r="G139" s="136" t="s">
        <v>242</v>
      </c>
      <c r="H139" s="137">
        <v>200</v>
      </c>
      <c r="I139" s="138"/>
      <c r="J139" s="139">
        <f t="shared" si="0"/>
        <v>0</v>
      </c>
      <c r="K139" s="135" t="s">
        <v>32</v>
      </c>
      <c r="L139" s="34"/>
      <c r="M139" s="140" t="s">
        <v>32</v>
      </c>
      <c r="N139" s="141" t="s">
        <v>49</v>
      </c>
      <c r="P139" s="142">
        <f t="shared" si="1"/>
        <v>0</v>
      </c>
      <c r="Q139" s="142">
        <v>0</v>
      </c>
      <c r="R139" s="142">
        <f t="shared" si="2"/>
        <v>0</v>
      </c>
      <c r="S139" s="142">
        <v>0</v>
      </c>
      <c r="T139" s="143">
        <f t="shared" si="3"/>
        <v>0</v>
      </c>
      <c r="AR139" s="144" t="s">
        <v>649</v>
      </c>
      <c r="AT139" s="144" t="s">
        <v>150</v>
      </c>
      <c r="AU139" s="144" t="s">
        <v>85</v>
      </c>
      <c r="AY139" s="18" t="s">
        <v>147</v>
      </c>
      <c r="BE139" s="145">
        <f t="shared" si="4"/>
        <v>0</v>
      </c>
      <c r="BF139" s="145">
        <f t="shared" si="5"/>
        <v>0</v>
      </c>
      <c r="BG139" s="145">
        <f t="shared" si="6"/>
        <v>0</v>
      </c>
      <c r="BH139" s="145">
        <f t="shared" si="7"/>
        <v>0</v>
      </c>
      <c r="BI139" s="145">
        <f t="shared" si="8"/>
        <v>0</v>
      </c>
      <c r="BJ139" s="18" t="s">
        <v>85</v>
      </c>
      <c r="BK139" s="145">
        <f t="shared" si="9"/>
        <v>0</v>
      </c>
      <c r="BL139" s="18" t="s">
        <v>649</v>
      </c>
      <c r="BM139" s="144" t="s">
        <v>907</v>
      </c>
    </row>
    <row r="140" spans="2:65" s="1" customFormat="1" ht="16.5" customHeight="1">
      <c r="B140" s="34"/>
      <c r="C140" s="133" t="s">
        <v>515</v>
      </c>
      <c r="D140" s="133" t="s">
        <v>150</v>
      </c>
      <c r="E140" s="134" t="s">
        <v>908</v>
      </c>
      <c r="F140" s="135" t="s">
        <v>909</v>
      </c>
      <c r="G140" s="136" t="s">
        <v>242</v>
      </c>
      <c r="H140" s="137">
        <v>38</v>
      </c>
      <c r="I140" s="138"/>
      <c r="J140" s="139">
        <f t="shared" si="0"/>
        <v>0</v>
      </c>
      <c r="K140" s="135" t="s">
        <v>32</v>
      </c>
      <c r="L140" s="34"/>
      <c r="M140" s="140" t="s">
        <v>32</v>
      </c>
      <c r="N140" s="141" t="s">
        <v>49</v>
      </c>
      <c r="P140" s="142">
        <f t="shared" si="1"/>
        <v>0</v>
      </c>
      <c r="Q140" s="142">
        <v>0</v>
      </c>
      <c r="R140" s="142">
        <f t="shared" si="2"/>
        <v>0</v>
      </c>
      <c r="S140" s="142">
        <v>0</v>
      </c>
      <c r="T140" s="143">
        <f t="shared" si="3"/>
        <v>0</v>
      </c>
      <c r="AR140" s="144" t="s">
        <v>649</v>
      </c>
      <c r="AT140" s="144" t="s">
        <v>150</v>
      </c>
      <c r="AU140" s="144" t="s">
        <v>85</v>
      </c>
      <c r="AY140" s="18" t="s">
        <v>147</v>
      </c>
      <c r="BE140" s="145">
        <f t="shared" si="4"/>
        <v>0</v>
      </c>
      <c r="BF140" s="145">
        <f t="shared" si="5"/>
        <v>0</v>
      </c>
      <c r="BG140" s="145">
        <f t="shared" si="6"/>
        <v>0</v>
      </c>
      <c r="BH140" s="145">
        <f t="shared" si="7"/>
        <v>0</v>
      </c>
      <c r="BI140" s="145">
        <f t="shared" si="8"/>
        <v>0</v>
      </c>
      <c r="BJ140" s="18" t="s">
        <v>85</v>
      </c>
      <c r="BK140" s="145">
        <f t="shared" si="9"/>
        <v>0</v>
      </c>
      <c r="BL140" s="18" t="s">
        <v>649</v>
      </c>
      <c r="BM140" s="144" t="s">
        <v>910</v>
      </c>
    </row>
    <row r="141" spans="2:65" s="1" customFormat="1" ht="16.5" customHeight="1">
      <c r="B141" s="34"/>
      <c r="C141" s="133" t="s">
        <v>521</v>
      </c>
      <c r="D141" s="133" t="s">
        <v>150</v>
      </c>
      <c r="E141" s="134" t="s">
        <v>911</v>
      </c>
      <c r="F141" s="135" t="s">
        <v>912</v>
      </c>
      <c r="G141" s="136" t="s">
        <v>242</v>
      </c>
      <c r="H141" s="137">
        <v>33</v>
      </c>
      <c r="I141" s="138"/>
      <c r="J141" s="139">
        <f t="shared" si="0"/>
        <v>0</v>
      </c>
      <c r="K141" s="135" t="s">
        <v>32</v>
      </c>
      <c r="L141" s="34"/>
      <c r="M141" s="140" t="s">
        <v>32</v>
      </c>
      <c r="N141" s="141" t="s">
        <v>49</v>
      </c>
      <c r="P141" s="142">
        <f t="shared" si="1"/>
        <v>0</v>
      </c>
      <c r="Q141" s="142">
        <v>0</v>
      </c>
      <c r="R141" s="142">
        <f t="shared" si="2"/>
        <v>0</v>
      </c>
      <c r="S141" s="142">
        <v>0</v>
      </c>
      <c r="T141" s="143">
        <f t="shared" si="3"/>
        <v>0</v>
      </c>
      <c r="AR141" s="144" t="s">
        <v>649</v>
      </c>
      <c r="AT141" s="144" t="s">
        <v>150</v>
      </c>
      <c r="AU141" s="144" t="s">
        <v>85</v>
      </c>
      <c r="AY141" s="18" t="s">
        <v>147</v>
      </c>
      <c r="BE141" s="145">
        <f t="shared" si="4"/>
        <v>0</v>
      </c>
      <c r="BF141" s="145">
        <f t="shared" si="5"/>
        <v>0</v>
      </c>
      <c r="BG141" s="145">
        <f t="shared" si="6"/>
        <v>0</v>
      </c>
      <c r="BH141" s="145">
        <f t="shared" si="7"/>
        <v>0</v>
      </c>
      <c r="BI141" s="145">
        <f t="shared" si="8"/>
        <v>0</v>
      </c>
      <c r="BJ141" s="18" t="s">
        <v>85</v>
      </c>
      <c r="BK141" s="145">
        <f t="shared" si="9"/>
        <v>0</v>
      </c>
      <c r="BL141" s="18" t="s">
        <v>649</v>
      </c>
      <c r="BM141" s="144" t="s">
        <v>913</v>
      </c>
    </row>
    <row r="142" spans="2:65" s="1" customFormat="1" ht="55.5" customHeight="1">
      <c r="B142" s="34"/>
      <c r="C142" s="133" t="s">
        <v>559</v>
      </c>
      <c r="D142" s="133" t="s">
        <v>150</v>
      </c>
      <c r="E142" s="134" t="s">
        <v>914</v>
      </c>
      <c r="F142" s="135" t="s">
        <v>915</v>
      </c>
      <c r="G142" s="136" t="s">
        <v>242</v>
      </c>
      <c r="H142" s="137">
        <v>220</v>
      </c>
      <c r="I142" s="138"/>
      <c r="J142" s="139">
        <f t="shared" si="0"/>
        <v>0</v>
      </c>
      <c r="K142" s="135" t="s">
        <v>32</v>
      </c>
      <c r="L142" s="34"/>
      <c r="M142" s="140" t="s">
        <v>32</v>
      </c>
      <c r="N142" s="141" t="s">
        <v>49</v>
      </c>
      <c r="P142" s="142">
        <f t="shared" si="1"/>
        <v>0</v>
      </c>
      <c r="Q142" s="142">
        <v>0</v>
      </c>
      <c r="R142" s="142">
        <f t="shared" si="2"/>
        <v>0</v>
      </c>
      <c r="S142" s="142">
        <v>0</v>
      </c>
      <c r="T142" s="143">
        <f t="shared" si="3"/>
        <v>0</v>
      </c>
      <c r="AR142" s="144" t="s">
        <v>649</v>
      </c>
      <c r="AT142" s="144" t="s">
        <v>150</v>
      </c>
      <c r="AU142" s="144" t="s">
        <v>85</v>
      </c>
      <c r="AY142" s="18" t="s">
        <v>147</v>
      </c>
      <c r="BE142" s="145">
        <f t="shared" si="4"/>
        <v>0</v>
      </c>
      <c r="BF142" s="145">
        <f t="shared" si="5"/>
        <v>0</v>
      </c>
      <c r="BG142" s="145">
        <f t="shared" si="6"/>
        <v>0</v>
      </c>
      <c r="BH142" s="145">
        <f t="shared" si="7"/>
        <v>0</v>
      </c>
      <c r="BI142" s="145">
        <f t="shared" si="8"/>
        <v>0</v>
      </c>
      <c r="BJ142" s="18" t="s">
        <v>85</v>
      </c>
      <c r="BK142" s="145">
        <f t="shared" si="9"/>
        <v>0</v>
      </c>
      <c r="BL142" s="18" t="s">
        <v>649</v>
      </c>
      <c r="BM142" s="144" t="s">
        <v>916</v>
      </c>
    </row>
    <row r="143" spans="2:65" s="1" customFormat="1" ht="49.15" customHeight="1">
      <c r="B143" s="34"/>
      <c r="C143" s="133" t="s">
        <v>564</v>
      </c>
      <c r="D143" s="133" t="s">
        <v>150</v>
      </c>
      <c r="E143" s="134" t="s">
        <v>917</v>
      </c>
      <c r="F143" s="135" t="s">
        <v>918</v>
      </c>
      <c r="G143" s="136" t="s">
        <v>242</v>
      </c>
      <c r="H143" s="137">
        <v>27</v>
      </c>
      <c r="I143" s="138"/>
      <c r="J143" s="139">
        <f t="shared" si="0"/>
        <v>0</v>
      </c>
      <c r="K143" s="135" t="s">
        <v>32</v>
      </c>
      <c r="L143" s="34"/>
      <c r="M143" s="140" t="s">
        <v>32</v>
      </c>
      <c r="N143" s="141" t="s">
        <v>49</v>
      </c>
      <c r="P143" s="142">
        <f t="shared" si="1"/>
        <v>0</v>
      </c>
      <c r="Q143" s="142">
        <v>0</v>
      </c>
      <c r="R143" s="142">
        <f t="shared" si="2"/>
        <v>0</v>
      </c>
      <c r="S143" s="142">
        <v>0</v>
      </c>
      <c r="T143" s="143">
        <f t="shared" si="3"/>
        <v>0</v>
      </c>
      <c r="AR143" s="144" t="s">
        <v>649</v>
      </c>
      <c r="AT143" s="144" t="s">
        <v>150</v>
      </c>
      <c r="AU143" s="144" t="s">
        <v>85</v>
      </c>
      <c r="AY143" s="18" t="s">
        <v>147</v>
      </c>
      <c r="BE143" s="145">
        <f t="shared" si="4"/>
        <v>0</v>
      </c>
      <c r="BF143" s="145">
        <f t="shared" si="5"/>
        <v>0</v>
      </c>
      <c r="BG143" s="145">
        <f t="shared" si="6"/>
        <v>0</v>
      </c>
      <c r="BH143" s="145">
        <f t="shared" si="7"/>
        <v>0</v>
      </c>
      <c r="BI143" s="145">
        <f t="shared" si="8"/>
        <v>0</v>
      </c>
      <c r="BJ143" s="18" t="s">
        <v>85</v>
      </c>
      <c r="BK143" s="145">
        <f t="shared" si="9"/>
        <v>0</v>
      </c>
      <c r="BL143" s="18" t="s">
        <v>649</v>
      </c>
      <c r="BM143" s="144" t="s">
        <v>919</v>
      </c>
    </row>
    <row r="144" spans="2:65" s="1" customFormat="1" ht="16.5" customHeight="1">
      <c r="B144" s="34"/>
      <c r="C144" s="133" t="s">
        <v>569</v>
      </c>
      <c r="D144" s="133" t="s">
        <v>150</v>
      </c>
      <c r="E144" s="134" t="s">
        <v>920</v>
      </c>
      <c r="F144" s="135" t="s">
        <v>921</v>
      </c>
      <c r="G144" s="136" t="s">
        <v>153</v>
      </c>
      <c r="H144" s="137">
        <v>3</v>
      </c>
      <c r="I144" s="138"/>
      <c r="J144" s="139">
        <f t="shared" si="0"/>
        <v>0</v>
      </c>
      <c r="K144" s="135" t="s">
        <v>32</v>
      </c>
      <c r="L144" s="34"/>
      <c r="M144" s="140" t="s">
        <v>32</v>
      </c>
      <c r="N144" s="141" t="s">
        <v>49</v>
      </c>
      <c r="P144" s="142">
        <f t="shared" si="1"/>
        <v>0</v>
      </c>
      <c r="Q144" s="142">
        <v>0</v>
      </c>
      <c r="R144" s="142">
        <f t="shared" si="2"/>
        <v>0</v>
      </c>
      <c r="S144" s="142">
        <v>0</v>
      </c>
      <c r="T144" s="143">
        <f t="shared" si="3"/>
        <v>0</v>
      </c>
      <c r="AR144" s="144" t="s">
        <v>649</v>
      </c>
      <c r="AT144" s="144" t="s">
        <v>150</v>
      </c>
      <c r="AU144" s="144" t="s">
        <v>85</v>
      </c>
      <c r="AY144" s="18" t="s">
        <v>147</v>
      </c>
      <c r="BE144" s="145">
        <f t="shared" si="4"/>
        <v>0</v>
      </c>
      <c r="BF144" s="145">
        <f t="shared" si="5"/>
        <v>0</v>
      </c>
      <c r="BG144" s="145">
        <f t="shared" si="6"/>
        <v>0</v>
      </c>
      <c r="BH144" s="145">
        <f t="shared" si="7"/>
        <v>0</v>
      </c>
      <c r="BI144" s="145">
        <f t="shared" si="8"/>
        <v>0</v>
      </c>
      <c r="BJ144" s="18" t="s">
        <v>85</v>
      </c>
      <c r="BK144" s="145">
        <f t="shared" si="9"/>
        <v>0</v>
      </c>
      <c r="BL144" s="18" t="s">
        <v>649</v>
      </c>
      <c r="BM144" s="144" t="s">
        <v>922</v>
      </c>
    </row>
    <row r="145" spans="2:65" s="11" customFormat="1" ht="25.9" customHeight="1">
      <c r="B145" s="121"/>
      <c r="D145" s="122" t="s">
        <v>77</v>
      </c>
      <c r="E145" s="123" t="s">
        <v>923</v>
      </c>
      <c r="F145" s="123" t="s">
        <v>924</v>
      </c>
      <c r="I145" s="124"/>
      <c r="J145" s="125">
        <f>BK145</f>
        <v>0</v>
      </c>
      <c r="L145" s="121"/>
      <c r="M145" s="126"/>
      <c r="P145" s="127">
        <f>SUM(P146:P186)</f>
        <v>0</v>
      </c>
      <c r="R145" s="127">
        <f>SUM(R146:R186)</f>
        <v>5.8800000000000007E-3</v>
      </c>
      <c r="T145" s="128">
        <f>SUM(T146:T186)</f>
        <v>0</v>
      </c>
      <c r="AR145" s="122" t="s">
        <v>155</v>
      </c>
      <c r="AT145" s="129" t="s">
        <v>77</v>
      </c>
      <c r="AU145" s="129" t="s">
        <v>78</v>
      </c>
      <c r="AY145" s="122" t="s">
        <v>147</v>
      </c>
      <c r="BK145" s="130">
        <f>SUM(BK146:BK186)</f>
        <v>0</v>
      </c>
    </row>
    <row r="146" spans="2:65" s="1" customFormat="1" ht="16.5" customHeight="1">
      <c r="B146" s="34"/>
      <c r="C146" s="179" t="s">
        <v>574</v>
      </c>
      <c r="D146" s="179" t="s">
        <v>322</v>
      </c>
      <c r="E146" s="180" t="s">
        <v>925</v>
      </c>
      <c r="F146" s="181" t="s">
        <v>926</v>
      </c>
      <c r="G146" s="182" t="s">
        <v>242</v>
      </c>
      <c r="H146" s="183">
        <v>30</v>
      </c>
      <c r="I146" s="184"/>
      <c r="J146" s="185">
        <f t="shared" ref="J146:J186" si="10">ROUND(I146*H146,2)</f>
        <v>0</v>
      </c>
      <c r="K146" s="181" t="s">
        <v>32</v>
      </c>
      <c r="L146" s="186"/>
      <c r="M146" s="187" t="s">
        <v>32</v>
      </c>
      <c r="N146" s="188" t="s">
        <v>49</v>
      </c>
      <c r="P146" s="142">
        <f t="shared" ref="P146:P186" si="11">O146*H146</f>
        <v>0</v>
      </c>
      <c r="Q146" s="142">
        <v>0</v>
      </c>
      <c r="R146" s="142">
        <f t="shared" ref="R146:R186" si="12">Q146*H146</f>
        <v>0</v>
      </c>
      <c r="S146" s="142">
        <v>0</v>
      </c>
      <c r="T146" s="143">
        <f t="shared" ref="T146:T186" si="13">S146*H146</f>
        <v>0</v>
      </c>
      <c r="AR146" s="144" t="s">
        <v>927</v>
      </c>
      <c r="AT146" s="144" t="s">
        <v>322</v>
      </c>
      <c r="AU146" s="144" t="s">
        <v>85</v>
      </c>
      <c r="AY146" s="18" t="s">
        <v>147</v>
      </c>
      <c r="BE146" s="145">
        <f t="shared" ref="BE146:BE186" si="14">IF(N146="základní",J146,0)</f>
        <v>0</v>
      </c>
      <c r="BF146" s="145">
        <f t="shared" ref="BF146:BF186" si="15">IF(N146="snížená",J146,0)</f>
        <v>0</v>
      </c>
      <c r="BG146" s="145">
        <f t="shared" ref="BG146:BG186" si="16">IF(N146="zákl. přenesená",J146,0)</f>
        <v>0</v>
      </c>
      <c r="BH146" s="145">
        <f t="shared" ref="BH146:BH186" si="17">IF(N146="sníž. přenesená",J146,0)</f>
        <v>0</v>
      </c>
      <c r="BI146" s="145">
        <f t="shared" ref="BI146:BI186" si="18">IF(N146="nulová",J146,0)</f>
        <v>0</v>
      </c>
      <c r="BJ146" s="18" t="s">
        <v>85</v>
      </c>
      <c r="BK146" s="145">
        <f t="shared" ref="BK146:BK186" si="19">ROUND(I146*H146,2)</f>
        <v>0</v>
      </c>
      <c r="BL146" s="18" t="s">
        <v>927</v>
      </c>
      <c r="BM146" s="144" t="s">
        <v>928</v>
      </c>
    </row>
    <row r="147" spans="2:65" s="1" customFormat="1" ht="16.5" customHeight="1">
      <c r="B147" s="34"/>
      <c r="C147" s="179" t="s">
        <v>579</v>
      </c>
      <c r="D147" s="179" t="s">
        <v>322</v>
      </c>
      <c r="E147" s="180" t="s">
        <v>929</v>
      </c>
      <c r="F147" s="181" t="s">
        <v>930</v>
      </c>
      <c r="G147" s="182" t="s">
        <v>242</v>
      </c>
      <c r="H147" s="183">
        <v>25</v>
      </c>
      <c r="I147" s="184"/>
      <c r="J147" s="185">
        <f t="shared" si="10"/>
        <v>0</v>
      </c>
      <c r="K147" s="181" t="s">
        <v>32</v>
      </c>
      <c r="L147" s="186"/>
      <c r="M147" s="187" t="s">
        <v>32</v>
      </c>
      <c r="N147" s="188" t="s">
        <v>49</v>
      </c>
      <c r="P147" s="142">
        <f t="shared" si="11"/>
        <v>0</v>
      </c>
      <c r="Q147" s="142">
        <v>0</v>
      </c>
      <c r="R147" s="142">
        <f t="shared" si="12"/>
        <v>0</v>
      </c>
      <c r="S147" s="142">
        <v>0</v>
      </c>
      <c r="T147" s="143">
        <f t="shared" si="13"/>
        <v>0</v>
      </c>
      <c r="AR147" s="144" t="s">
        <v>927</v>
      </c>
      <c r="AT147" s="144" t="s">
        <v>322</v>
      </c>
      <c r="AU147" s="144" t="s">
        <v>85</v>
      </c>
      <c r="AY147" s="18" t="s">
        <v>147</v>
      </c>
      <c r="BE147" s="145">
        <f t="shared" si="14"/>
        <v>0</v>
      </c>
      <c r="BF147" s="145">
        <f t="shared" si="15"/>
        <v>0</v>
      </c>
      <c r="BG147" s="145">
        <f t="shared" si="16"/>
        <v>0</v>
      </c>
      <c r="BH147" s="145">
        <f t="shared" si="17"/>
        <v>0</v>
      </c>
      <c r="BI147" s="145">
        <f t="shared" si="18"/>
        <v>0</v>
      </c>
      <c r="BJ147" s="18" t="s">
        <v>85</v>
      </c>
      <c r="BK147" s="145">
        <f t="shared" si="19"/>
        <v>0</v>
      </c>
      <c r="BL147" s="18" t="s">
        <v>927</v>
      </c>
      <c r="BM147" s="144" t="s">
        <v>931</v>
      </c>
    </row>
    <row r="148" spans="2:65" s="1" customFormat="1" ht="16.5" customHeight="1">
      <c r="B148" s="34"/>
      <c r="C148" s="179" t="s">
        <v>586</v>
      </c>
      <c r="D148" s="179" t="s">
        <v>322</v>
      </c>
      <c r="E148" s="180" t="s">
        <v>932</v>
      </c>
      <c r="F148" s="181" t="s">
        <v>933</v>
      </c>
      <c r="G148" s="182" t="s">
        <v>242</v>
      </c>
      <c r="H148" s="183">
        <v>60</v>
      </c>
      <c r="I148" s="184"/>
      <c r="J148" s="185">
        <f t="shared" si="10"/>
        <v>0</v>
      </c>
      <c r="K148" s="181" t="s">
        <v>32</v>
      </c>
      <c r="L148" s="186"/>
      <c r="M148" s="187" t="s">
        <v>32</v>
      </c>
      <c r="N148" s="188" t="s">
        <v>49</v>
      </c>
      <c r="P148" s="142">
        <f t="shared" si="11"/>
        <v>0</v>
      </c>
      <c r="Q148" s="142">
        <v>0</v>
      </c>
      <c r="R148" s="142">
        <f t="shared" si="12"/>
        <v>0</v>
      </c>
      <c r="S148" s="142">
        <v>0</v>
      </c>
      <c r="T148" s="143">
        <f t="shared" si="13"/>
        <v>0</v>
      </c>
      <c r="AR148" s="144" t="s">
        <v>927</v>
      </c>
      <c r="AT148" s="144" t="s">
        <v>322</v>
      </c>
      <c r="AU148" s="144" t="s">
        <v>85</v>
      </c>
      <c r="AY148" s="18" t="s">
        <v>147</v>
      </c>
      <c r="BE148" s="145">
        <f t="shared" si="14"/>
        <v>0</v>
      </c>
      <c r="BF148" s="145">
        <f t="shared" si="15"/>
        <v>0</v>
      </c>
      <c r="BG148" s="145">
        <f t="shared" si="16"/>
        <v>0</v>
      </c>
      <c r="BH148" s="145">
        <f t="shared" si="17"/>
        <v>0</v>
      </c>
      <c r="BI148" s="145">
        <f t="shared" si="18"/>
        <v>0</v>
      </c>
      <c r="BJ148" s="18" t="s">
        <v>85</v>
      </c>
      <c r="BK148" s="145">
        <f t="shared" si="19"/>
        <v>0</v>
      </c>
      <c r="BL148" s="18" t="s">
        <v>927</v>
      </c>
      <c r="BM148" s="144" t="s">
        <v>934</v>
      </c>
    </row>
    <row r="149" spans="2:65" s="1" customFormat="1" ht="16.5" customHeight="1">
      <c r="B149" s="34"/>
      <c r="C149" s="179" t="s">
        <v>592</v>
      </c>
      <c r="D149" s="179" t="s">
        <v>322</v>
      </c>
      <c r="E149" s="180" t="s">
        <v>935</v>
      </c>
      <c r="F149" s="181" t="s">
        <v>936</v>
      </c>
      <c r="G149" s="182" t="s">
        <v>242</v>
      </c>
      <c r="H149" s="183">
        <v>640</v>
      </c>
      <c r="I149" s="184"/>
      <c r="J149" s="185">
        <f t="shared" si="10"/>
        <v>0</v>
      </c>
      <c r="K149" s="181" t="s">
        <v>32</v>
      </c>
      <c r="L149" s="186"/>
      <c r="M149" s="187" t="s">
        <v>32</v>
      </c>
      <c r="N149" s="188" t="s">
        <v>49</v>
      </c>
      <c r="P149" s="142">
        <f t="shared" si="11"/>
        <v>0</v>
      </c>
      <c r="Q149" s="142">
        <v>0</v>
      </c>
      <c r="R149" s="142">
        <f t="shared" si="12"/>
        <v>0</v>
      </c>
      <c r="S149" s="142">
        <v>0</v>
      </c>
      <c r="T149" s="143">
        <f t="shared" si="13"/>
        <v>0</v>
      </c>
      <c r="AR149" s="144" t="s">
        <v>927</v>
      </c>
      <c r="AT149" s="144" t="s">
        <v>322</v>
      </c>
      <c r="AU149" s="144" t="s">
        <v>85</v>
      </c>
      <c r="AY149" s="18" t="s">
        <v>147</v>
      </c>
      <c r="BE149" s="145">
        <f t="shared" si="14"/>
        <v>0</v>
      </c>
      <c r="BF149" s="145">
        <f t="shared" si="15"/>
        <v>0</v>
      </c>
      <c r="BG149" s="145">
        <f t="shared" si="16"/>
        <v>0</v>
      </c>
      <c r="BH149" s="145">
        <f t="shared" si="17"/>
        <v>0</v>
      </c>
      <c r="BI149" s="145">
        <f t="shared" si="18"/>
        <v>0</v>
      </c>
      <c r="BJ149" s="18" t="s">
        <v>85</v>
      </c>
      <c r="BK149" s="145">
        <f t="shared" si="19"/>
        <v>0</v>
      </c>
      <c r="BL149" s="18" t="s">
        <v>927</v>
      </c>
      <c r="BM149" s="144" t="s">
        <v>937</v>
      </c>
    </row>
    <row r="150" spans="2:65" s="1" customFormat="1" ht="16.5" customHeight="1">
      <c r="B150" s="34"/>
      <c r="C150" s="179" t="s">
        <v>599</v>
      </c>
      <c r="D150" s="179" t="s">
        <v>322</v>
      </c>
      <c r="E150" s="180" t="s">
        <v>938</v>
      </c>
      <c r="F150" s="181" t="s">
        <v>939</v>
      </c>
      <c r="G150" s="182" t="s">
        <v>242</v>
      </c>
      <c r="H150" s="183">
        <v>980</v>
      </c>
      <c r="I150" s="184"/>
      <c r="J150" s="185">
        <f t="shared" si="10"/>
        <v>0</v>
      </c>
      <c r="K150" s="181" t="s">
        <v>32</v>
      </c>
      <c r="L150" s="186"/>
      <c r="M150" s="187" t="s">
        <v>32</v>
      </c>
      <c r="N150" s="188" t="s">
        <v>49</v>
      </c>
      <c r="P150" s="142">
        <f t="shared" si="11"/>
        <v>0</v>
      </c>
      <c r="Q150" s="142">
        <v>0</v>
      </c>
      <c r="R150" s="142">
        <f t="shared" si="12"/>
        <v>0</v>
      </c>
      <c r="S150" s="142">
        <v>0</v>
      </c>
      <c r="T150" s="143">
        <f t="shared" si="13"/>
        <v>0</v>
      </c>
      <c r="AR150" s="144" t="s">
        <v>927</v>
      </c>
      <c r="AT150" s="144" t="s">
        <v>322</v>
      </c>
      <c r="AU150" s="144" t="s">
        <v>85</v>
      </c>
      <c r="AY150" s="18" t="s">
        <v>147</v>
      </c>
      <c r="BE150" s="145">
        <f t="shared" si="14"/>
        <v>0</v>
      </c>
      <c r="BF150" s="145">
        <f t="shared" si="15"/>
        <v>0</v>
      </c>
      <c r="BG150" s="145">
        <f t="shared" si="16"/>
        <v>0</v>
      </c>
      <c r="BH150" s="145">
        <f t="shared" si="17"/>
        <v>0</v>
      </c>
      <c r="BI150" s="145">
        <f t="shared" si="18"/>
        <v>0</v>
      </c>
      <c r="BJ150" s="18" t="s">
        <v>85</v>
      </c>
      <c r="BK150" s="145">
        <f t="shared" si="19"/>
        <v>0</v>
      </c>
      <c r="BL150" s="18" t="s">
        <v>927</v>
      </c>
      <c r="BM150" s="144" t="s">
        <v>940</v>
      </c>
    </row>
    <row r="151" spans="2:65" s="1" customFormat="1" ht="16.5" customHeight="1">
      <c r="B151" s="34"/>
      <c r="C151" s="179" t="s">
        <v>607</v>
      </c>
      <c r="D151" s="179" t="s">
        <v>322</v>
      </c>
      <c r="E151" s="180" t="s">
        <v>941</v>
      </c>
      <c r="F151" s="181" t="s">
        <v>942</v>
      </c>
      <c r="G151" s="182" t="s">
        <v>242</v>
      </c>
      <c r="H151" s="183">
        <v>300</v>
      </c>
      <c r="I151" s="184"/>
      <c r="J151" s="185">
        <f t="shared" si="10"/>
        <v>0</v>
      </c>
      <c r="K151" s="181" t="s">
        <v>32</v>
      </c>
      <c r="L151" s="186"/>
      <c r="M151" s="187" t="s">
        <v>32</v>
      </c>
      <c r="N151" s="188" t="s">
        <v>49</v>
      </c>
      <c r="P151" s="142">
        <f t="shared" si="11"/>
        <v>0</v>
      </c>
      <c r="Q151" s="142">
        <v>0</v>
      </c>
      <c r="R151" s="142">
        <f t="shared" si="12"/>
        <v>0</v>
      </c>
      <c r="S151" s="142">
        <v>0</v>
      </c>
      <c r="T151" s="143">
        <f t="shared" si="13"/>
        <v>0</v>
      </c>
      <c r="AR151" s="144" t="s">
        <v>927</v>
      </c>
      <c r="AT151" s="144" t="s">
        <v>322</v>
      </c>
      <c r="AU151" s="144" t="s">
        <v>85</v>
      </c>
      <c r="AY151" s="18" t="s">
        <v>147</v>
      </c>
      <c r="BE151" s="145">
        <f t="shared" si="14"/>
        <v>0</v>
      </c>
      <c r="BF151" s="145">
        <f t="shared" si="15"/>
        <v>0</v>
      </c>
      <c r="BG151" s="145">
        <f t="shared" si="16"/>
        <v>0</v>
      </c>
      <c r="BH151" s="145">
        <f t="shared" si="17"/>
        <v>0</v>
      </c>
      <c r="BI151" s="145">
        <f t="shared" si="18"/>
        <v>0</v>
      </c>
      <c r="BJ151" s="18" t="s">
        <v>85</v>
      </c>
      <c r="BK151" s="145">
        <f t="shared" si="19"/>
        <v>0</v>
      </c>
      <c r="BL151" s="18" t="s">
        <v>927</v>
      </c>
      <c r="BM151" s="144" t="s">
        <v>943</v>
      </c>
    </row>
    <row r="152" spans="2:65" s="1" customFormat="1" ht="16.5" customHeight="1">
      <c r="B152" s="34"/>
      <c r="C152" s="179" t="s">
        <v>631</v>
      </c>
      <c r="D152" s="179" t="s">
        <v>322</v>
      </c>
      <c r="E152" s="180" t="s">
        <v>944</v>
      </c>
      <c r="F152" s="181" t="s">
        <v>945</v>
      </c>
      <c r="G152" s="182" t="s">
        <v>242</v>
      </c>
      <c r="H152" s="183">
        <v>28</v>
      </c>
      <c r="I152" s="184"/>
      <c r="J152" s="185">
        <f t="shared" si="10"/>
        <v>0</v>
      </c>
      <c r="K152" s="181" t="s">
        <v>32</v>
      </c>
      <c r="L152" s="186"/>
      <c r="M152" s="187" t="s">
        <v>32</v>
      </c>
      <c r="N152" s="188" t="s">
        <v>49</v>
      </c>
      <c r="P152" s="142">
        <f t="shared" si="11"/>
        <v>0</v>
      </c>
      <c r="Q152" s="142">
        <v>0</v>
      </c>
      <c r="R152" s="142">
        <f t="shared" si="12"/>
        <v>0</v>
      </c>
      <c r="S152" s="142">
        <v>0</v>
      </c>
      <c r="T152" s="143">
        <f t="shared" si="13"/>
        <v>0</v>
      </c>
      <c r="AR152" s="144" t="s">
        <v>927</v>
      </c>
      <c r="AT152" s="144" t="s">
        <v>322</v>
      </c>
      <c r="AU152" s="144" t="s">
        <v>85</v>
      </c>
      <c r="AY152" s="18" t="s">
        <v>147</v>
      </c>
      <c r="BE152" s="145">
        <f t="shared" si="14"/>
        <v>0</v>
      </c>
      <c r="BF152" s="145">
        <f t="shared" si="15"/>
        <v>0</v>
      </c>
      <c r="BG152" s="145">
        <f t="shared" si="16"/>
        <v>0</v>
      </c>
      <c r="BH152" s="145">
        <f t="shared" si="17"/>
        <v>0</v>
      </c>
      <c r="BI152" s="145">
        <f t="shared" si="18"/>
        <v>0</v>
      </c>
      <c r="BJ152" s="18" t="s">
        <v>85</v>
      </c>
      <c r="BK152" s="145">
        <f t="shared" si="19"/>
        <v>0</v>
      </c>
      <c r="BL152" s="18" t="s">
        <v>927</v>
      </c>
      <c r="BM152" s="144" t="s">
        <v>946</v>
      </c>
    </row>
    <row r="153" spans="2:65" s="1" customFormat="1" ht="16.5" customHeight="1">
      <c r="B153" s="34"/>
      <c r="C153" s="179" t="s">
        <v>636</v>
      </c>
      <c r="D153" s="179" t="s">
        <v>322</v>
      </c>
      <c r="E153" s="180" t="s">
        <v>947</v>
      </c>
      <c r="F153" s="181" t="s">
        <v>948</v>
      </c>
      <c r="G153" s="182" t="s">
        <v>242</v>
      </c>
      <c r="H153" s="183">
        <v>80</v>
      </c>
      <c r="I153" s="184"/>
      <c r="J153" s="185">
        <f t="shared" si="10"/>
        <v>0</v>
      </c>
      <c r="K153" s="181" t="s">
        <v>32</v>
      </c>
      <c r="L153" s="186"/>
      <c r="M153" s="187" t="s">
        <v>32</v>
      </c>
      <c r="N153" s="188" t="s">
        <v>49</v>
      </c>
      <c r="P153" s="142">
        <f t="shared" si="11"/>
        <v>0</v>
      </c>
      <c r="Q153" s="142">
        <v>0</v>
      </c>
      <c r="R153" s="142">
        <f t="shared" si="12"/>
        <v>0</v>
      </c>
      <c r="S153" s="142">
        <v>0</v>
      </c>
      <c r="T153" s="143">
        <f t="shared" si="13"/>
        <v>0</v>
      </c>
      <c r="AR153" s="144" t="s">
        <v>927</v>
      </c>
      <c r="AT153" s="144" t="s">
        <v>322</v>
      </c>
      <c r="AU153" s="144" t="s">
        <v>85</v>
      </c>
      <c r="AY153" s="18" t="s">
        <v>147</v>
      </c>
      <c r="BE153" s="145">
        <f t="shared" si="14"/>
        <v>0</v>
      </c>
      <c r="BF153" s="145">
        <f t="shared" si="15"/>
        <v>0</v>
      </c>
      <c r="BG153" s="145">
        <f t="shared" si="16"/>
        <v>0</v>
      </c>
      <c r="BH153" s="145">
        <f t="shared" si="17"/>
        <v>0</v>
      </c>
      <c r="BI153" s="145">
        <f t="shared" si="18"/>
        <v>0</v>
      </c>
      <c r="BJ153" s="18" t="s">
        <v>85</v>
      </c>
      <c r="BK153" s="145">
        <f t="shared" si="19"/>
        <v>0</v>
      </c>
      <c r="BL153" s="18" t="s">
        <v>927</v>
      </c>
      <c r="BM153" s="144" t="s">
        <v>949</v>
      </c>
    </row>
    <row r="154" spans="2:65" s="1" customFormat="1" ht="16.5" customHeight="1">
      <c r="B154" s="34"/>
      <c r="C154" s="179" t="s">
        <v>646</v>
      </c>
      <c r="D154" s="179" t="s">
        <v>322</v>
      </c>
      <c r="E154" s="180" t="s">
        <v>950</v>
      </c>
      <c r="F154" s="181" t="s">
        <v>951</v>
      </c>
      <c r="G154" s="182" t="s">
        <v>242</v>
      </c>
      <c r="H154" s="183">
        <v>200</v>
      </c>
      <c r="I154" s="184"/>
      <c r="J154" s="185">
        <f t="shared" si="10"/>
        <v>0</v>
      </c>
      <c r="K154" s="181" t="s">
        <v>32</v>
      </c>
      <c r="L154" s="186"/>
      <c r="M154" s="187" t="s">
        <v>32</v>
      </c>
      <c r="N154" s="188" t="s">
        <v>49</v>
      </c>
      <c r="P154" s="142">
        <f t="shared" si="11"/>
        <v>0</v>
      </c>
      <c r="Q154" s="142">
        <v>0</v>
      </c>
      <c r="R154" s="142">
        <f t="shared" si="12"/>
        <v>0</v>
      </c>
      <c r="S154" s="142">
        <v>0</v>
      </c>
      <c r="T154" s="143">
        <f t="shared" si="13"/>
        <v>0</v>
      </c>
      <c r="AR154" s="144" t="s">
        <v>927</v>
      </c>
      <c r="AT154" s="144" t="s">
        <v>322</v>
      </c>
      <c r="AU154" s="144" t="s">
        <v>85</v>
      </c>
      <c r="AY154" s="18" t="s">
        <v>147</v>
      </c>
      <c r="BE154" s="145">
        <f t="shared" si="14"/>
        <v>0</v>
      </c>
      <c r="BF154" s="145">
        <f t="shared" si="15"/>
        <v>0</v>
      </c>
      <c r="BG154" s="145">
        <f t="shared" si="16"/>
        <v>0</v>
      </c>
      <c r="BH154" s="145">
        <f t="shared" si="17"/>
        <v>0</v>
      </c>
      <c r="BI154" s="145">
        <f t="shared" si="18"/>
        <v>0</v>
      </c>
      <c r="BJ154" s="18" t="s">
        <v>85</v>
      </c>
      <c r="BK154" s="145">
        <f t="shared" si="19"/>
        <v>0</v>
      </c>
      <c r="BL154" s="18" t="s">
        <v>927</v>
      </c>
      <c r="BM154" s="144" t="s">
        <v>952</v>
      </c>
    </row>
    <row r="155" spans="2:65" s="1" customFormat="1" ht="16.5" customHeight="1">
      <c r="B155" s="34"/>
      <c r="C155" s="179" t="s">
        <v>653</v>
      </c>
      <c r="D155" s="179" t="s">
        <v>322</v>
      </c>
      <c r="E155" s="180" t="s">
        <v>953</v>
      </c>
      <c r="F155" s="181" t="s">
        <v>954</v>
      </c>
      <c r="G155" s="182" t="s">
        <v>242</v>
      </c>
      <c r="H155" s="183">
        <v>38</v>
      </c>
      <c r="I155" s="184"/>
      <c r="J155" s="185">
        <f t="shared" si="10"/>
        <v>0</v>
      </c>
      <c r="K155" s="181" t="s">
        <v>32</v>
      </c>
      <c r="L155" s="186"/>
      <c r="M155" s="187" t="s">
        <v>32</v>
      </c>
      <c r="N155" s="188" t="s">
        <v>49</v>
      </c>
      <c r="P155" s="142">
        <f t="shared" si="11"/>
        <v>0</v>
      </c>
      <c r="Q155" s="142">
        <v>0</v>
      </c>
      <c r="R155" s="142">
        <f t="shared" si="12"/>
        <v>0</v>
      </c>
      <c r="S155" s="142">
        <v>0</v>
      </c>
      <c r="T155" s="143">
        <f t="shared" si="13"/>
        <v>0</v>
      </c>
      <c r="AR155" s="144" t="s">
        <v>927</v>
      </c>
      <c r="AT155" s="144" t="s">
        <v>322</v>
      </c>
      <c r="AU155" s="144" t="s">
        <v>85</v>
      </c>
      <c r="AY155" s="18" t="s">
        <v>147</v>
      </c>
      <c r="BE155" s="145">
        <f t="shared" si="14"/>
        <v>0</v>
      </c>
      <c r="BF155" s="145">
        <f t="shared" si="15"/>
        <v>0</v>
      </c>
      <c r="BG155" s="145">
        <f t="shared" si="16"/>
        <v>0</v>
      </c>
      <c r="BH155" s="145">
        <f t="shared" si="17"/>
        <v>0</v>
      </c>
      <c r="BI155" s="145">
        <f t="shared" si="18"/>
        <v>0</v>
      </c>
      <c r="BJ155" s="18" t="s">
        <v>85</v>
      </c>
      <c r="BK155" s="145">
        <f t="shared" si="19"/>
        <v>0</v>
      </c>
      <c r="BL155" s="18" t="s">
        <v>927</v>
      </c>
      <c r="BM155" s="144" t="s">
        <v>955</v>
      </c>
    </row>
    <row r="156" spans="2:65" s="1" customFormat="1" ht="16.5" customHeight="1">
      <c r="B156" s="34"/>
      <c r="C156" s="179" t="s">
        <v>659</v>
      </c>
      <c r="D156" s="179" t="s">
        <v>322</v>
      </c>
      <c r="E156" s="180" t="s">
        <v>956</v>
      </c>
      <c r="F156" s="181" t="s">
        <v>957</v>
      </c>
      <c r="G156" s="182" t="s">
        <v>242</v>
      </c>
      <c r="H156" s="183">
        <v>8</v>
      </c>
      <c r="I156" s="184"/>
      <c r="J156" s="185">
        <f t="shared" si="10"/>
        <v>0</v>
      </c>
      <c r="K156" s="181" t="s">
        <v>32</v>
      </c>
      <c r="L156" s="186"/>
      <c r="M156" s="187" t="s">
        <v>32</v>
      </c>
      <c r="N156" s="188" t="s">
        <v>49</v>
      </c>
      <c r="P156" s="142">
        <f t="shared" si="11"/>
        <v>0</v>
      </c>
      <c r="Q156" s="142">
        <v>0</v>
      </c>
      <c r="R156" s="142">
        <f t="shared" si="12"/>
        <v>0</v>
      </c>
      <c r="S156" s="142">
        <v>0</v>
      </c>
      <c r="T156" s="143">
        <f t="shared" si="13"/>
        <v>0</v>
      </c>
      <c r="AR156" s="144" t="s">
        <v>927</v>
      </c>
      <c r="AT156" s="144" t="s">
        <v>322</v>
      </c>
      <c r="AU156" s="144" t="s">
        <v>85</v>
      </c>
      <c r="AY156" s="18" t="s">
        <v>147</v>
      </c>
      <c r="BE156" s="145">
        <f t="shared" si="14"/>
        <v>0</v>
      </c>
      <c r="BF156" s="145">
        <f t="shared" si="15"/>
        <v>0</v>
      </c>
      <c r="BG156" s="145">
        <f t="shared" si="16"/>
        <v>0</v>
      </c>
      <c r="BH156" s="145">
        <f t="shared" si="17"/>
        <v>0</v>
      </c>
      <c r="BI156" s="145">
        <f t="shared" si="18"/>
        <v>0</v>
      </c>
      <c r="BJ156" s="18" t="s">
        <v>85</v>
      </c>
      <c r="BK156" s="145">
        <f t="shared" si="19"/>
        <v>0</v>
      </c>
      <c r="BL156" s="18" t="s">
        <v>927</v>
      </c>
      <c r="BM156" s="144" t="s">
        <v>958</v>
      </c>
    </row>
    <row r="157" spans="2:65" s="1" customFormat="1" ht="16.5" customHeight="1">
      <c r="B157" s="34"/>
      <c r="C157" s="179" t="s">
        <v>665</v>
      </c>
      <c r="D157" s="179" t="s">
        <v>322</v>
      </c>
      <c r="E157" s="180" t="s">
        <v>959</v>
      </c>
      <c r="F157" s="181" t="s">
        <v>960</v>
      </c>
      <c r="G157" s="182" t="s">
        <v>242</v>
      </c>
      <c r="H157" s="183">
        <v>25</v>
      </c>
      <c r="I157" s="184"/>
      <c r="J157" s="185">
        <f t="shared" si="10"/>
        <v>0</v>
      </c>
      <c r="K157" s="181" t="s">
        <v>32</v>
      </c>
      <c r="L157" s="186"/>
      <c r="M157" s="187" t="s">
        <v>32</v>
      </c>
      <c r="N157" s="188" t="s">
        <v>49</v>
      </c>
      <c r="P157" s="142">
        <f t="shared" si="11"/>
        <v>0</v>
      </c>
      <c r="Q157" s="142">
        <v>0</v>
      </c>
      <c r="R157" s="142">
        <f t="shared" si="12"/>
        <v>0</v>
      </c>
      <c r="S157" s="142">
        <v>0</v>
      </c>
      <c r="T157" s="143">
        <f t="shared" si="13"/>
        <v>0</v>
      </c>
      <c r="AR157" s="144" t="s">
        <v>927</v>
      </c>
      <c r="AT157" s="144" t="s">
        <v>322</v>
      </c>
      <c r="AU157" s="144" t="s">
        <v>85</v>
      </c>
      <c r="AY157" s="18" t="s">
        <v>147</v>
      </c>
      <c r="BE157" s="145">
        <f t="shared" si="14"/>
        <v>0</v>
      </c>
      <c r="BF157" s="145">
        <f t="shared" si="15"/>
        <v>0</v>
      </c>
      <c r="BG157" s="145">
        <f t="shared" si="16"/>
        <v>0</v>
      </c>
      <c r="BH157" s="145">
        <f t="shared" si="17"/>
        <v>0</v>
      </c>
      <c r="BI157" s="145">
        <f t="shared" si="18"/>
        <v>0</v>
      </c>
      <c r="BJ157" s="18" t="s">
        <v>85</v>
      </c>
      <c r="BK157" s="145">
        <f t="shared" si="19"/>
        <v>0</v>
      </c>
      <c r="BL157" s="18" t="s">
        <v>927</v>
      </c>
      <c r="BM157" s="144" t="s">
        <v>961</v>
      </c>
    </row>
    <row r="158" spans="2:65" s="1" customFormat="1" ht="16.5" customHeight="1">
      <c r="B158" s="34"/>
      <c r="C158" s="179" t="s">
        <v>670</v>
      </c>
      <c r="D158" s="179" t="s">
        <v>322</v>
      </c>
      <c r="E158" s="180" t="s">
        <v>962</v>
      </c>
      <c r="F158" s="181" t="s">
        <v>963</v>
      </c>
      <c r="G158" s="182" t="s">
        <v>242</v>
      </c>
      <c r="H158" s="183">
        <v>65</v>
      </c>
      <c r="I158" s="184"/>
      <c r="J158" s="185">
        <f t="shared" si="10"/>
        <v>0</v>
      </c>
      <c r="K158" s="181" t="s">
        <v>32</v>
      </c>
      <c r="L158" s="186"/>
      <c r="M158" s="187" t="s">
        <v>32</v>
      </c>
      <c r="N158" s="188" t="s">
        <v>49</v>
      </c>
      <c r="P158" s="142">
        <f t="shared" si="11"/>
        <v>0</v>
      </c>
      <c r="Q158" s="142">
        <v>0</v>
      </c>
      <c r="R158" s="142">
        <f t="shared" si="12"/>
        <v>0</v>
      </c>
      <c r="S158" s="142">
        <v>0</v>
      </c>
      <c r="T158" s="143">
        <f t="shared" si="13"/>
        <v>0</v>
      </c>
      <c r="AR158" s="144" t="s">
        <v>927</v>
      </c>
      <c r="AT158" s="144" t="s">
        <v>322</v>
      </c>
      <c r="AU158" s="144" t="s">
        <v>85</v>
      </c>
      <c r="AY158" s="18" t="s">
        <v>147</v>
      </c>
      <c r="BE158" s="145">
        <f t="shared" si="14"/>
        <v>0</v>
      </c>
      <c r="BF158" s="145">
        <f t="shared" si="15"/>
        <v>0</v>
      </c>
      <c r="BG158" s="145">
        <f t="shared" si="16"/>
        <v>0</v>
      </c>
      <c r="BH158" s="145">
        <f t="shared" si="17"/>
        <v>0</v>
      </c>
      <c r="BI158" s="145">
        <f t="shared" si="18"/>
        <v>0</v>
      </c>
      <c r="BJ158" s="18" t="s">
        <v>85</v>
      </c>
      <c r="BK158" s="145">
        <f t="shared" si="19"/>
        <v>0</v>
      </c>
      <c r="BL158" s="18" t="s">
        <v>927</v>
      </c>
      <c r="BM158" s="144" t="s">
        <v>964</v>
      </c>
    </row>
    <row r="159" spans="2:65" s="1" customFormat="1" ht="16.5" customHeight="1">
      <c r="B159" s="34"/>
      <c r="C159" s="179" t="s">
        <v>675</v>
      </c>
      <c r="D159" s="179" t="s">
        <v>322</v>
      </c>
      <c r="E159" s="180" t="s">
        <v>965</v>
      </c>
      <c r="F159" s="181" t="s">
        <v>966</v>
      </c>
      <c r="G159" s="182" t="s">
        <v>242</v>
      </c>
      <c r="H159" s="183">
        <v>15</v>
      </c>
      <c r="I159" s="184"/>
      <c r="J159" s="185">
        <f t="shared" si="10"/>
        <v>0</v>
      </c>
      <c r="K159" s="181" t="s">
        <v>32</v>
      </c>
      <c r="L159" s="186"/>
      <c r="M159" s="187" t="s">
        <v>32</v>
      </c>
      <c r="N159" s="188" t="s">
        <v>49</v>
      </c>
      <c r="P159" s="142">
        <f t="shared" si="11"/>
        <v>0</v>
      </c>
      <c r="Q159" s="142">
        <v>0</v>
      </c>
      <c r="R159" s="142">
        <f t="shared" si="12"/>
        <v>0</v>
      </c>
      <c r="S159" s="142">
        <v>0</v>
      </c>
      <c r="T159" s="143">
        <f t="shared" si="13"/>
        <v>0</v>
      </c>
      <c r="AR159" s="144" t="s">
        <v>927</v>
      </c>
      <c r="AT159" s="144" t="s">
        <v>322</v>
      </c>
      <c r="AU159" s="144" t="s">
        <v>85</v>
      </c>
      <c r="AY159" s="18" t="s">
        <v>147</v>
      </c>
      <c r="BE159" s="145">
        <f t="shared" si="14"/>
        <v>0</v>
      </c>
      <c r="BF159" s="145">
        <f t="shared" si="15"/>
        <v>0</v>
      </c>
      <c r="BG159" s="145">
        <f t="shared" si="16"/>
        <v>0</v>
      </c>
      <c r="BH159" s="145">
        <f t="shared" si="17"/>
        <v>0</v>
      </c>
      <c r="BI159" s="145">
        <f t="shared" si="18"/>
        <v>0</v>
      </c>
      <c r="BJ159" s="18" t="s">
        <v>85</v>
      </c>
      <c r="BK159" s="145">
        <f t="shared" si="19"/>
        <v>0</v>
      </c>
      <c r="BL159" s="18" t="s">
        <v>927</v>
      </c>
      <c r="BM159" s="144" t="s">
        <v>967</v>
      </c>
    </row>
    <row r="160" spans="2:65" s="1" customFormat="1" ht="16.5" customHeight="1">
      <c r="B160" s="34"/>
      <c r="C160" s="179" t="s">
        <v>679</v>
      </c>
      <c r="D160" s="179" t="s">
        <v>322</v>
      </c>
      <c r="E160" s="180" t="s">
        <v>968</v>
      </c>
      <c r="F160" s="181" t="s">
        <v>969</v>
      </c>
      <c r="G160" s="182" t="s">
        <v>242</v>
      </c>
      <c r="H160" s="183">
        <v>90</v>
      </c>
      <c r="I160" s="184"/>
      <c r="J160" s="185">
        <f t="shared" si="10"/>
        <v>0</v>
      </c>
      <c r="K160" s="181" t="s">
        <v>32</v>
      </c>
      <c r="L160" s="186"/>
      <c r="M160" s="187" t="s">
        <v>32</v>
      </c>
      <c r="N160" s="188" t="s">
        <v>49</v>
      </c>
      <c r="P160" s="142">
        <f t="shared" si="11"/>
        <v>0</v>
      </c>
      <c r="Q160" s="142">
        <v>0</v>
      </c>
      <c r="R160" s="142">
        <f t="shared" si="12"/>
        <v>0</v>
      </c>
      <c r="S160" s="142">
        <v>0</v>
      </c>
      <c r="T160" s="143">
        <f t="shared" si="13"/>
        <v>0</v>
      </c>
      <c r="AR160" s="144" t="s">
        <v>927</v>
      </c>
      <c r="AT160" s="144" t="s">
        <v>322</v>
      </c>
      <c r="AU160" s="144" t="s">
        <v>85</v>
      </c>
      <c r="AY160" s="18" t="s">
        <v>147</v>
      </c>
      <c r="BE160" s="145">
        <f t="shared" si="14"/>
        <v>0</v>
      </c>
      <c r="BF160" s="145">
        <f t="shared" si="15"/>
        <v>0</v>
      </c>
      <c r="BG160" s="145">
        <f t="shared" si="16"/>
        <v>0</v>
      </c>
      <c r="BH160" s="145">
        <f t="shared" si="17"/>
        <v>0</v>
      </c>
      <c r="BI160" s="145">
        <f t="shared" si="18"/>
        <v>0</v>
      </c>
      <c r="BJ160" s="18" t="s">
        <v>85</v>
      </c>
      <c r="BK160" s="145">
        <f t="shared" si="19"/>
        <v>0</v>
      </c>
      <c r="BL160" s="18" t="s">
        <v>927</v>
      </c>
      <c r="BM160" s="144" t="s">
        <v>970</v>
      </c>
    </row>
    <row r="161" spans="2:65" s="1" customFormat="1" ht="16.5" customHeight="1">
      <c r="B161" s="34"/>
      <c r="C161" s="179" t="s">
        <v>684</v>
      </c>
      <c r="D161" s="179" t="s">
        <v>322</v>
      </c>
      <c r="E161" s="180" t="s">
        <v>971</v>
      </c>
      <c r="F161" s="181" t="s">
        <v>972</v>
      </c>
      <c r="G161" s="182" t="s">
        <v>242</v>
      </c>
      <c r="H161" s="183">
        <v>27</v>
      </c>
      <c r="I161" s="184"/>
      <c r="J161" s="185">
        <f t="shared" si="10"/>
        <v>0</v>
      </c>
      <c r="K161" s="181" t="s">
        <v>32</v>
      </c>
      <c r="L161" s="186"/>
      <c r="M161" s="187" t="s">
        <v>32</v>
      </c>
      <c r="N161" s="188" t="s">
        <v>49</v>
      </c>
      <c r="P161" s="142">
        <f t="shared" si="11"/>
        <v>0</v>
      </c>
      <c r="Q161" s="142">
        <v>0</v>
      </c>
      <c r="R161" s="142">
        <f t="shared" si="12"/>
        <v>0</v>
      </c>
      <c r="S161" s="142">
        <v>0</v>
      </c>
      <c r="T161" s="143">
        <f t="shared" si="13"/>
        <v>0</v>
      </c>
      <c r="AR161" s="144" t="s">
        <v>927</v>
      </c>
      <c r="AT161" s="144" t="s">
        <v>322</v>
      </c>
      <c r="AU161" s="144" t="s">
        <v>85</v>
      </c>
      <c r="AY161" s="18" t="s">
        <v>147</v>
      </c>
      <c r="BE161" s="145">
        <f t="shared" si="14"/>
        <v>0</v>
      </c>
      <c r="BF161" s="145">
        <f t="shared" si="15"/>
        <v>0</v>
      </c>
      <c r="BG161" s="145">
        <f t="shared" si="16"/>
        <v>0</v>
      </c>
      <c r="BH161" s="145">
        <f t="shared" si="17"/>
        <v>0</v>
      </c>
      <c r="BI161" s="145">
        <f t="shared" si="18"/>
        <v>0</v>
      </c>
      <c r="BJ161" s="18" t="s">
        <v>85</v>
      </c>
      <c r="BK161" s="145">
        <f t="shared" si="19"/>
        <v>0</v>
      </c>
      <c r="BL161" s="18" t="s">
        <v>927</v>
      </c>
      <c r="BM161" s="144" t="s">
        <v>973</v>
      </c>
    </row>
    <row r="162" spans="2:65" s="1" customFormat="1" ht="16.5" customHeight="1">
      <c r="B162" s="34"/>
      <c r="C162" s="179" t="s">
        <v>690</v>
      </c>
      <c r="D162" s="179" t="s">
        <v>322</v>
      </c>
      <c r="E162" s="180" t="s">
        <v>974</v>
      </c>
      <c r="F162" s="181" t="s">
        <v>975</v>
      </c>
      <c r="G162" s="182" t="s">
        <v>153</v>
      </c>
      <c r="H162" s="183">
        <v>21</v>
      </c>
      <c r="I162" s="184"/>
      <c r="J162" s="185">
        <f t="shared" si="10"/>
        <v>0</v>
      </c>
      <c r="K162" s="181" t="s">
        <v>32</v>
      </c>
      <c r="L162" s="186"/>
      <c r="M162" s="187" t="s">
        <v>32</v>
      </c>
      <c r="N162" s="188" t="s">
        <v>49</v>
      </c>
      <c r="P162" s="142">
        <f t="shared" si="11"/>
        <v>0</v>
      </c>
      <c r="Q162" s="142">
        <v>0</v>
      </c>
      <c r="R162" s="142">
        <f t="shared" si="12"/>
        <v>0</v>
      </c>
      <c r="S162" s="142">
        <v>0</v>
      </c>
      <c r="T162" s="143">
        <f t="shared" si="13"/>
        <v>0</v>
      </c>
      <c r="AR162" s="144" t="s">
        <v>927</v>
      </c>
      <c r="AT162" s="144" t="s">
        <v>322</v>
      </c>
      <c r="AU162" s="144" t="s">
        <v>85</v>
      </c>
      <c r="AY162" s="18" t="s">
        <v>147</v>
      </c>
      <c r="BE162" s="145">
        <f t="shared" si="14"/>
        <v>0</v>
      </c>
      <c r="BF162" s="145">
        <f t="shared" si="15"/>
        <v>0</v>
      </c>
      <c r="BG162" s="145">
        <f t="shared" si="16"/>
        <v>0</v>
      </c>
      <c r="BH162" s="145">
        <f t="shared" si="17"/>
        <v>0</v>
      </c>
      <c r="BI162" s="145">
        <f t="shared" si="18"/>
        <v>0</v>
      </c>
      <c r="BJ162" s="18" t="s">
        <v>85</v>
      </c>
      <c r="BK162" s="145">
        <f t="shared" si="19"/>
        <v>0</v>
      </c>
      <c r="BL162" s="18" t="s">
        <v>927</v>
      </c>
      <c r="BM162" s="144" t="s">
        <v>976</v>
      </c>
    </row>
    <row r="163" spans="2:65" s="1" customFormat="1" ht="16.5" customHeight="1">
      <c r="B163" s="34"/>
      <c r="C163" s="179" t="s">
        <v>649</v>
      </c>
      <c r="D163" s="179" t="s">
        <v>322</v>
      </c>
      <c r="E163" s="180" t="s">
        <v>977</v>
      </c>
      <c r="F163" s="181" t="s">
        <v>978</v>
      </c>
      <c r="G163" s="182" t="s">
        <v>153</v>
      </c>
      <c r="H163" s="183">
        <v>1</v>
      </c>
      <c r="I163" s="184"/>
      <c r="J163" s="185">
        <f t="shared" si="10"/>
        <v>0</v>
      </c>
      <c r="K163" s="181" t="s">
        <v>32</v>
      </c>
      <c r="L163" s="186"/>
      <c r="M163" s="187" t="s">
        <v>32</v>
      </c>
      <c r="N163" s="188" t="s">
        <v>49</v>
      </c>
      <c r="P163" s="142">
        <f t="shared" si="11"/>
        <v>0</v>
      </c>
      <c r="Q163" s="142">
        <v>0</v>
      </c>
      <c r="R163" s="142">
        <f t="shared" si="12"/>
        <v>0</v>
      </c>
      <c r="S163" s="142">
        <v>0</v>
      </c>
      <c r="T163" s="143">
        <f t="shared" si="13"/>
        <v>0</v>
      </c>
      <c r="AR163" s="144" t="s">
        <v>927</v>
      </c>
      <c r="AT163" s="144" t="s">
        <v>322</v>
      </c>
      <c r="AU163" s="144" t="s">
        <v>85</v>
      </c>
      <c r="AY163" s="18" t="s">
        <v>147</v>
      </c>
      <c r="BE163" s="145">
        <f t="shared" si="14"/>
        <v>0</v>
      </c>
      <c r="BF163" s="145">
        <f t="shared" si="15"/>
        <v>0</v>
      </c>
      <c r="BG163" s="145">
        <f t="shared" si="16"/>
        <v>0</v>
      </c>
      <c r="BH163" s="145">
        <f t="shared" si="17"/>
        <v>0</v>
      </c>
      <c r="BI163" s="145">
        <f t="shared" si="18"/>
        <v>0</v>
      </c>
      <c r="BJ163" s="18" t="s">
        <v>85</v>
      </c>
      <c r="BK163" s="145">
        <f t="shared" si="19"/>
        <v>0</v>
      </c>
      <c r="BL163" s="18" t="s">
        <v>927</v>
      </c>
      <c r="BM163" s="144" t="s">
        <v>979</v>
      </c>
    </row>
    <row r="164" spans="2:65" s="1" customFormat="1" ht="16.5" customHeight="1">
      <c r="B164" s="34"/>
      <c r="C164" s="179" t="s">
        <v>701</v>
      </c>
      <c r="D164" s="179" t="s">
        <v>322</v>
      </c>
      <c r="E164" s="180" t="s">
        <v>980</v>
      </c>
      <c r="F164" s="181" t="s">
        <v>981</v>
      </c>
      <c r="G164" s="182" t="s">
        <v>153</v>
      </c>
      <c r="H164" s="183">
        <v>6</v>
      </c>
      <c r="I164" s="184"/>
      <c r="J164" s="185">
        <f t="shared" si="10"/>
        <v>0</v>
      </c>
      <c r="K164" s="181" t="s">
        <v>32</v>
      </c>
      <c r="L164" s="186"/>
      <c r="M164" s="187" t="s">
        <v>32</v>
      </c>
      <c r="N164" s="188" t="s">
        <v>49</v>
      </c>
      <c r="P164" s="142">
        <f t="shared" si="11"/>
        <v>0</v>
      </c>
      <c r="Q164" s="142">
        <v>0</v>
      </c>
      <c r="R164" s="142">
        <f t="shared" si="12"/>
        <v>0</v>
      </c>
      <c r="S164" s="142">
        <v>0</v>
      </c>
      <c r="T164" s="143">
        <f t="shared" si="13"/>
        <v>0</v>
      </c>
      <c r="AR164" s="144" t="s">
        <v>927</v>
      </c>
      <c r="AT164" s="144" t="s">
        <v>322</v>
      </c>
      <c r="AU164" s="144" t="s">
        <v>85</v>
      </c>
      <c r="AY164" s="18" t="s">
        <v>147</v>
      </c>
      <c r="BE164" s="145">
        <f t="shared" si="14"/>
        <v>0</v>
      </c>
      <c r="BF164" s="145">
        <f t="shared" si="15"/>
        <v>0</v>
      </c>
      <c r="BG164" s="145">
        <f t="shared" si="16"/>
        <v>0</v>
      </c>
      <c r="BH164" s="145">
        <f t="shared" si="17"/>
        <v>0</v>
      </c>
      <c r="BI164" s="145">
        <f t="shared" si="18"/>
        <v>0</v>
      </c>
      <c r="BJ164" s="18" t="s">
        <v>85</v>
      </c>
      <c r="BK164" s="145">
        <f t="shared" si="19"/>
        <v>0</v>
      </c>
      <c r="BL164" s="18" t="s">
        <v>927</v>
      </c>
      <c r="BM164" s="144" t="s">
        <v>982</v>
      </c>
    </row>
    <row r="165" spans="2:65" s="1" customFormat="1" ht="16.5" customHeight="1">
      <c r="B165" s="34"/>
      <c r="C165" s="179" t="s">
        <v>707</v>
      </c>
      <c r="D165" s="179" t="s">
        <v>322</v>
      </c>
      <c r="E165" s="180" t="s">
        <v>983</v>
      </c>
      <c r="F165" s="181" t="s">
        <v>984</v>
      </c>
      <c r="G165" s="182" t="s">
        <v>153</v>
      </c>
      <c r="H165" s="183">
        <v>41</v>
      </c>
      <c r="I165" s="184"/>
      <c r="J165" s="185">
        <f t="shared" si="10"/>
        <v>0</v>
      </c>
      <c r="K165" s="181" t="s">
        <v>32</v>
      </c>
      <c r="L165" s="186"/>
      <c r="M165" s="187" t="s">
        <v>32</v>
      </c>
      <c r="N165" s="188" t="s">
        <v>49</v>
      </c>
      <c r="P165" s="142">
        <f t="shared" si="11"/>
        <v>0</v>
      </c>
      <c r="Q165" s="142">
        <v>0</v>
      </c>
      <c r="R165" s="142">
        <f t="shared" si="12"/>
        <v>0</v>
      </c>
      <c r="S165" s="142">
        <v>0</v>
      </c>
      <c r="T165" s="143">
        <f t="shared" si="13"/>
        <v>0</v>
      </c>
      <c r="AR165" s="144" t="s">
        <v>927</v>
      </c>
      <c r="AT165" s="144" t="s">
        <v>322</v>
      </c>
      <c r="AU165" s="144" t="s">
        <v>85</v>
      </c>
      <c r="AY165" s="18" t="s">
        <v>147</v>
      </c>
      <c r="BE165" s="145">
        <f t="shared" si="14"/>
        <v>0</v>
      </c>
      <c r="BF165" s="145">
        <f t="shared" si="15"/>
        <v>0</v>
      </c>
      <c r="BG165" s="145">
        <f t="shared" si="16"/>
        <v>0</v>
      </c>
      <c r="BH165" s="145">
        <f t="shared" si="17"/>
        <v>0</v>
      </c>
      <c r="BI165" s="145">
        <f t="shared" si="18"/>
        <v>0</v>
      </c>
      <c r="BJ165" s="18" t="s">
        <v>85</v>
      </c>
      <c r="BK165" s="145">
        <f t="shared" si="19"/>
        <v>0</v>
      </c>
      <c r="BL165" s="18" t="s">
        <v>927</v>
      </c>
      <c r="BM165" s="144" t="s">
        <v>985</v>
      </c>
    </row>
    <row r="166" spans="2:65" s="1" customFormat="1" ht="16.5" customHeight="1">
      <c r="B166" s="34"/>
      <c r="C166" s="179" t="s">
        <v>713</v>
      </c>
      <c r="D166" s="179" t="s">
        <v>322</v>
      </c>
      <c r="E166" s="180" t="s">
        <v>986</v>
      </c>
      <c r="F166" s="181" t="s">
        <v>987</v>
      </c>
      <c r="G166" s="182" t="s">
        <v>153</v>
      </c>
      <c r="H166" s="183">
        <v>125</v>
      </c>
      <c r="I166" s="184"/>
      <c r="J166" s="185">
        <f t="shared" si="10"/>
        <v>0</v>
      </c>
      <c r="K166" s="181" t="s">
        <v>32</v>
      </c>
      <c r="L166" s="186"/>
      <c r="M166" s="187" t="s">
        <v>32</v>
      </c>
      <c r="N166" s="188" t="s">
        <v>49</v>
      </c>
      <c r="P166" s="142">
        <f t="shared" si="11"/>
        <v>0</v>
      </c>
      <c r="Q166" s="142">
        <v>0</v>
      </c>
      <c r="R166" s="142">
        <f t="shared" si="12"/>
        <v>0</v>
      </c>
      <c r="S166" s="142">
        <v>0</v>
      </c>
      <c r="T166" s="143">
        <f t="shared" si="13"/>
        <v>0</v>
      </c>
      <c r="AR166" s="144" t="s">
        <v>927</v>
      </c>
      <c r="AT166" s="144" t="s">
        <v>322</v>
      </c>
      <c r="AU166" s="144" t="s">
        <v>85</v>
      </c>
      <c r="AY166" s="18" t="s">
        <v>147</v>
      </c>
      <c r="BE166" s="145">
        <f t="shared" si="14"/>
        <v>0</v>
      </c>
      <c r="BF166" s="145">
        <f t="shared" si="15"/>
        <v>0</v>
      </c>
      <c r="BG166" s="145">
        <f t="shared" si="16"/>
        <v>0</v>
      </c>
      <c r="BH166" s="145">
        <f t="shared" si="17"/>
        <v>0</v>
      </c>
      <c r="BI166" s="145">
        <f t="shared" si="18"/>
        <v>0</v>
      </c>
      <c r="BJ166" s="18" t="s">
        <v>85</v>
      </c>
      <c r="BK166" s="145">
        <f t="shared" si="19"/>
        <v>0</v>
      </c>
      <c r="BL166" s="18" t="s">
        <v>927</v>
      </c>
      <c r="BM166" s="144" t="s">
        <v>988</v>
      </c>
    </row>
    <row r="167" spans="2:65" s="1" customFormat="1" ht="21.75" customHeight="1">
      <c r="B167" s="34"/>
      <c r="C167" s="179" t="s">
        <v>717</v>
      </c>
      <c r="D167" s="179" t="s">
        <v>322</v>
      </c>
      <c r="E167" s="180" t="s">
        <v>989</v>
      </c>
      <c r="F167" s="181" t="s">
        <v>990</v>
      </c>
      <c r="G167" s="182" t="s">
        <v>153</v>
      </c>
      <c r="H167" s="183">
        <v>13</v>
      </c>
      <c r="I167" s="184"/>
      <c r="J167" s="185">
        <f t="shared" si="10"/>
        <v>0</v>
      </c>
      <c r="K167" s="181" t="s">
        <v>32</v>
      </c>
      <c r="L167" s="186"/>
      <c r="M167" s="187" t="s">
        <v>32</v>
      </c>
      <c r="N167" s="188" t="s">
        <v>49</v>
      </c>
      <c r="P167" s="142">
        <f t="shared" si="11"/>
        <v>0</v>
      </c>
      <c r="Q167" s="142">
        <v>0</v>
      </c>
      <c r="R167" s="142">
        <f t="shared" si="12"/>
        <v>0</v>
      </c>
      <c r="S167" s="142">
        <v>0</v>
      </c>
      <c r="T167" s="143">
        <f t="shared" si="13"/>
        <v>0</v>
      </c>
      <c r="AR167" s="144" t="s">
        <v>927</v>
      </c>
      <c r="AT167" s="144" t="s">
        <v>322</v>
      </c>
      <c r="AU167" s="144" t="s">
        <v>85</v>
      </c>
      <c r="AY167" s="18" t="s">
        <v>147</v>
      </c>
      <c r="BE167" s="145">
        <f t="shared" si="14"/>
        <v>0</v>
      </c>
      <c r="BF167" s="145">
        <f t="shared" si="15"/>
        <v>0</v>
      </c>
      <c r="BG167" s="145">
        <f t="shared" si="16"/>
        <v>0</v>
      </c>
      <c r="BH167" s="145">
        <f t="shared" si="17"/>
        <v>0</v>
      </c>
      <c r="BI167" s="145">
        <f t="shared" si="18"/>
        <v>0</v>
      </c>
      <c r="BJ167" s="18" t="s">
        <v>85</v>
      </c>
      <c r="BK167" s="145">
        <f t="shared" si="19"/>
        <v>0</v>
      </c>
      <c r="BL167" s="18" t="s">
        <v>927</v>
      </c>
      <c r="BM167" s="144" t="s">
        <v>991</v>
      </c>
    </row>
    <row r="168" spans="2:65" s="1" customFormat="1" ht="16.5" customHeight="1">
      <c r="B168" s="34"/>
      <c r="C168" s="179" t="s">
        <v>721</v>
      </c>
      <c r="D168" s="179" t="s">
        <v>322</v>
      </c>
      <c r="E168" s="180" t="s">
        <v>992</v>
      </c>
      <c r="F168" s="181" t="s">
        <v>993</v>
      </c>
      <c r="G168" s="182" t="s">
        <v>153</v>
      </c>
      <c r="H168" s="183">
        <v>170</v>
      </c>
      <c r="I168" s="184"/>
      <c r="J168" s="185">
        <f t="shared" si="10"/>
        <v>0</v>
      </c>
      <c r="K168" s="181" t="s">
        <v>32</v>
      </c>
      <c r="L168" s="186"/>
      <c r="M168" s="187" t="s">
        <v>32</v>
      </c>
      <c r="N168" s="188" t="s">
        <v>49</v>
      </c>
      <c r="P168" s="142">
        <f t="shared" si="11"/>
        <v>0</v>
      </c>
      <c r="Q168" s="142">
        <v>0</v>
      </c>
      <c r="R168" s="142">
        <f t="shared" si="12"/>
        <v>0</v>
      </c>
      <c r="S168" s="142">
        <v>0</v>
      </c>
      <c r="T168" s="143">
        <f t="shared" si="13"/>
        <v>0</v>
      </c>
      <c r="AR168" s="144" t="s">
        <v>927</v>
      </c>
      <c r="AT168" s="144" t="s">
        <v>322</v>
      </c>
      <c r="AU168" s="144" t="s">
        <v>85</v>
      </c>
      <c r="AY168" s="18" t="s">
        <v>147</v>
      </c>
      <c r="BE168" s="145">
        <f t="shared" si="14"/>
        <v>0</v>
      </c>
      <c r="BF168" s="145">
        <f t="shared" si="15"/>
        <v>0</v>
      </c>
      <c r="BG168" s="145">
        <f t="shared" si="16"/>
        <v>0</v>
      </c>
      <c r="BH168" s="145">
        <f t="shared" si="17"/>
        <v>0</v>
      </c>
      <c r="BI168" s="145">
        <f t="shared" si="18"/>
        <v>0</v>
      </c>
      <c r="BJ168" s="18" t="s">
        <v>85</v>
      </c>
      <c r="BK168" s="145">
        <f t="shared" si="19"/>
        <v>0</v>
      </c>
      <c r="BL168" s="18" t="s">
        <v>927</v>
      </c>
      <c r="BM168" s="144" t="s">
        <v>994</v>
      </c>
    </row>
    <row r="169" spans="2:65" s="1" customFormat="1" ht="16.5" customHeight="1">
      <c r="B169" s="34"/>
      <c r="C169" s="179" t="s">
        <v>726</v>
      </c>
      <c r="D169" s="179" t="s">
        <v>322</v>
      </c>
      <c r="E169" s="180" t="s">
        <v>995</v>
      </c>
      <c r="F169" s="181" t="s">
        <v>996</v>
      </c>
      <c r="G169" s="182" t="s">
        <v>153</v>
      </c>
      <c r="H169" s="183">
        <v>65</v>
      </c>
      <c r="I169" s="184"/>
      <c r="J169" s="185">
        <f t="shared" si="10"/>
        <v>0</v>
      </c>
      <c r="K169" s="181" t="s">
        <v>32</v>
      </c>
      <c r="L169" s="186"/>
      <c r="M169" s="187" t="s">
        <v>32</v>
      </c>
      <c r="N169" s="188" t="s">
        <v>49</v>
      </c>
      <c r="P169" s="142">
        <f t="shared" si="11"/>
        <v>0</v>
      </c>
      <c r="Q169" s="142">
        <v>0</v>
      </c>
      <c r="R169" s="142">
        <f t="shared" si="12"/>
        <v>0</v>
      </c>
      <c r="S169" s="142">
        <v>0</v>
      </c>
      <c r="T169" s="143">
        <f t="shared" si="13"/>
        <v>0</v>
      </c>
      <c r="AR169" s="144" t="s">
        <v>927</v>
      </c>
      <c r="AT169" s="144" t="s">
        <v>322</v>
      </c>
      <c r="AU169" s="144" t="s">
        <v>85</v>
      </c>
      <c r="AY169" s="18" t="s">
        <v>147</v>
      </c>
      <c r="BE169" s="145">
        <f t="shared" si="14"/>
        <v>0</v>
      </c>
      <c r="BF169" s="145">
        <f t="shared" si="15"/>
        <v>0</v>
      </c>
      <c r="BG169" s="145">
        <f t="shared" si="16"/>
        <v>0</v>
      </c>
      <c r="BH169" s="145">
        <f t="shared" si="17"/>
        <v>0</v>
      </c>
      <c r="BI169" s="145">
        <f t="shared" si="18"/>
        <v>0</v>
      </c>
      <c r="BJ169" s="18" t="s">
        <v>85</v>
      </c>
      <c r="BK169" s="145">
        <f t="shared" si="19"/>
        <v>0</v>
      </c>
      <c r="BL169" s="18" t="s">
        <v>927</v>
      </c>
      <c r="BM169" s="144" t="s">
        <v>997</v>
      </c>
    </row>
    <row r="170" spans="2:65" s="1" customFormat="1" ht="16.5" customHeight="1">
      <c r="B170" s="34"/>
      <c r="C170" s="179" t="s">
        <v>731</v>
      </c>
      <c r="D170" s="179" t="s">
        <v>322</v>
      </c>
      <c r="E170" s="180" t="s">
        <v>998</v>
      </c>
      <c r="F170" s="181" t="s">
        <v>999</v>
      </c>
      <c r="G170" s="182" t="s">
        <v>153</v>
      </c>
      <c r="H170" s="183">
        <v>10</v>
      </c>
      <c r="I170" s="184"/>
      <c r="J170" s="185">
        <f t="shared" si="10"/>
        <v>0</v>
      </c>
      <c r="K170" s="181" t="s">
        <v>32</v>
      </c>
      <c r="L170" s="186"/>
      <c r="M170" s="187" t="s">
        <v>32</v>
      </c>
      <c r="N170" s="188" t="s">
        <v>49</v>
      </c>
      <c r="P170" s="142">
        <f t="shared" si="11"/>
        <v>0</v>
      </c>
      <c r="Q170" s="142">
        <v>0</v>
      </c>
      <c r="R170" s="142">
        <f t="shared" si="12"/>
        <v>0</v>
      </c>
      <c r="S170" s="142">
        <v>0</v>
      </c>
      <c r="T170" s="143">
        <f t="shared" si="13"/>
        <v>0</v>
      </c>
      <c r="AR170" s="144" t="s">
        <v>927</v>
      </c>
      <c r="AT170" s="144" t="s">
        <v>322</v>
      </c>
      <c r="AU170" s="144" t="s">
        <v>85</v>
      </c>
      <c r="AY170" s="18" t="s">
        <v>147</v>
      </c>
      <c r="BE170" s="145">
        <f t="shared" si="14"/>
        <v>0</v>
      </c>
      <c r="BF170" s="145">
        <f t="shared" si="15"/>
        <v>0</v>
      </c>
      <c r="BG170" s="145">
        <f t="shared" si="16"/>
        <v>0</v>
      </c>
      <c r="BH170" s="145">
        <f t="shared" si="17"/>
        <v>0</v>
      </c>
      <c r="BI170" s="145">
        <f t="shared" si="18"/>
        <v>0</v>
      </c>
      <c r="BJ170" s="18" t="s">
        <v>85</v>
      </c>
      <c r="BK170" s="145">
        <f t="shared" si="19"/>
        <v>0</v>
      </c>
      <c r="BL170" s="18" t="s">
        <v>927</v>
      </c>
      <c r="BM170" s="144" t="s">
        <v>1000</v>
      </c>
    </row>
    <row r="171" spans="2:65" s="1" customFormat="1" ht="16.5" customHeight="1">
      <c r="B171" s="34"/>
      <c r="C171" s="179" t="s">
        <v>736</v>
      </c>
      <c r="D171" s="179" t="s">
        <v>322</v>
      </c>
      <c r="E171" s="180" t="s">
        <v>1001</v>
      </c>
      <c r="F171" s="181" t="s">
        <v>1002</v>
      </c>
      <c r="G171" s="182" t="s">
        <v>153</v>
      </c>
      <c r="H171" s="183">
        <v>6</v>
      </c>
      <c r="I171" s="184"/>
      <c r="J171" s="185">
        <f t="shared" si="10"/>
        <v>0</v>
      </c>
      <c r="K171" s="181" t="s">
        <v>32</v>
      </c>
      <c r="L171" s="186"/>
      <c r="M171" s="187" t="s">
        <v>32</v>
      </c>
      <c r="N171" s="188" t="s">
        <v>49</v>
      </c>
      <c r="P171" s="142">
        <f t="shared" si="11"/>
        <v>0</v>
      </c>
      <c r="Q171" s="142">
        <v>0</v>
      </c>
      <c r="R171" s="142">
        <f t="shared" si="12"/>
        <v>0</v>
      </c>
      <c r="S171" s="142">
        <v>0</v>
      </c>
      <c r="T171" s="143">
        <f t="shared" si="13"/>
        <v>0</v>
      </c>
      <c r="AR171" s="144" t="s">
        <v>927</v>
      </c>
      <c r="AT171" s="144" t="s">
        <v>322</v>
      </c>
      <c r="AU171" s="144" t="s">
        <v>85</v>
      </c>
      <c r="AY171" s="18" t="s">
        <v>147</v>
      </c>
      <c r="BE171" s="145">
        <f t="shared" si="14"/>
        <v>0</v>
      </c>
      <c r="BF171" s="145">
        <f t="shared" si="15"/>
        <v>0</v>
      </c>
      <c r="BG171" s="145">
        <f t="shared" si="16"/>
        <v>0</v>
      </c>
      <c r="BH171" s="145">
        <f t="shared" si="17"/>
        <v>0</v>
      </c>
      <c r="BI171" s="145">
        <f t="shared" si="18"/>
        <v>0</v>
      </c>
      <c r="BJ171" s="18" t="s">
        <v>85</v>
      </c>
      <c r="BK171" s="145">
        <f t="shared" si="19"/>
        <v>0</v>
      </c>
      <c r="BL171" s="18" t="s">
        <v>927</v>
      </c>
      <c r="BM171" s="144" t="s">
        <v>1003</v>
      </c>
    </row>
    <row r="172" spans="2:65" s="1" customFormat="1" ht="16.5" customHeight="1">
      <c r="B172" s="34"/>
      <c r="C172" s="179" t="s">
        <v>740</v>
      </c>
      <c r="D172" s="179" t="s">
        <v>322</v>
      </c>
      <c r="E172" s="180" t="s">
        <v>1004</v>
      </c>
      <c r="F172" s="181" t="s">
        <v>1005</v>
      </c>
      <c r="G172" s="182" t="s">
        <v>153</v>
      </c>
      <c r="H172" s="183">
        <v>1</v>
      </c>
      <c r="I172" s="184"/>
      <c r="J172" s="185">
        <f t="shared" si="10"/>
        <v>0</v>
      </c>
      <c r="K172" s="181" t="s">
        <v>32</v>
      </c>
      <c r="L172" s="186"/>
      <c r="M172" s="187" t="s">
        <v>32</v>
      </c>
      <c r="N172" s="188" t="s">
        <v>49</v>
      </c>
      <c r="P172" s="142">
        <f t="shared" si="11"/>
        <v>0</v>
      </c>
      <c r="Q172" s="142">
        <v>0</v>
      </c>
      <c r="R172" s="142">
        <f t="shared" si="12"/>
        <v>0</v>
      </c>
      <c r="S172" s="142">
        <v>0</v>
      </c>
      <c r="T172" s="143">
        <f t="shared" si="13"/>
        <v>0</v>
      </c>
      <c r="AR172" s="144" t="s">
        <v>927</v>
      </c>
      <c r="AT172" s="144" t="s">
        <v>322</v>
      </c>
      <c r="AU172" s="144" t="s">
        <v>85</v>
      </c>
      <c r="AY172" s="18" t="s">
        <v>147</v>
      </c>
      <c r="BE172" s="145">
        <f t="shared" si="14"/>
        <v>0</v>
      </c>
      <c r="BF172" s="145">
        <f t="shared" si="15"/>
        <v>0</v>
      </c>
      <c r="BG172" s="145">
        <f t="shared" si="16"/>
        <v>0</v>
      </c>
      <c r="BH172" s="145">
        <f t="shared" si="17"/>
        <v>0</v>
      </c>
      <c r="BI172" s="145">
        <f t="shared" si="18"/>
        <v>0</v>
      </c>
      <c r="BJ172" s="18" t="s">
        <v>85</v>
      </c>
      <c r="BK172" s="145">
        <f t="shared" si="19"/>
        <v>0</v>
      </c>
      <c r="BL172" s="18" t="s">
        <v>927</v>
      </c>
      <c r="BM172" s="144" t="s">
        <v>1006</v>
      </c>
    </row>
    <row r="173" spans="2:65" s="1" customFormat="1" ht="16.5" customHeight="1">
      <c r="B173" s="34"/>
      <c r="C173" s="179" t="s">
        <v>744</v>
      </c>
      <c r="D173" s="179" t="s">
        <v>322</v>
      </c>
      <c r="E173" s="180" t="s">
        <v>1007</v>
      </c>
      <c r="F173" s="181" t="s">
        <v>1008</v>
      </c>
      <c r="G173" s="182" t="s">
        <v>153</v>
      </c>
      <c r="H173" s="183">
        <v>6</v>
      </c>
      <c r="I173" s="184"/>
      <c r="J173" s="185">
        <f t="shared" si="10"/>
        <v>0</v>
      </c>
      <c r="K173" s="181" t="s">
        <v>32</v>
      </c>
      <c r="L173" s="186"/>
      <c r="M173" s="187" t="s">
        <v>32</v>
      </c>
      <c r="N173" s="188" t="s">
        <v>49</v>
      </c>
      <c r="P173" s="142">
        <f t="shared" si="11"/>
        <v>0</v>
      </c>
      <c r="Q173" s="142">
        <v>0</v>
      </c>
      <c r="R173" s="142">
        <f t="shared" si="12"/>
        <v>0</v>
      </c>
      <c r="S173" s="142">
        <v>0</v>
      </c>
      <c r="T173" s="143">
        <f t="shared" si="13"/>
        <v>0</v>
      </c>
      <c r="AR173" s="144" t="s">
        <v>927</v>
      </c>
      <c r="AT173" s="144" t="s">
        <v>322</v>
      </c>
      <c r="AU173" s="144" t="s">
        <v>85</v>
      </c>
      <c r="AY173" s="18" t="s">
        <v>147</v>
      </c>
      <c r="BE173" s="145">
        <f t="shared" si="14"/>
        <v>0</v>
      </c>
      <c r="BF173" s="145">
        <f t="shared" si="15"/>
        <v>0</v>
      </c>
      <c r="BG173" s="145">
        <f t="shared" si="16"/>
        <v>0</v>
      </c>
      <c r="BH173" s="145">
        <f t="shared" si="17"/>
        <v>0</v>
      </c>
      <c r="BI173" s="145">
        <f t="shared" si="18"/>
        <v>0</v>
      </c>
      <c r="BJ173" s="18" t="s">
        <v>85</v>
      </c>
      <c r="BK173" s="145">
        <f t="shared" si="19"/>
        <v>0</v>
      </c>
      <c r="BL173" s="18" t="s">
        <v>927</v>
      </c>
      <c r="BM173" s="144" t="s">
        <v>1009</v>
      </c>
    </row>
    <row r="174" spans="2:65" s="1" customFormat="1" ht="16.5" customHeight="1">
      <c r="B174" s="34"/>
      <c r="C174" s="179" t="s">
        <v>749</v>
      </c>
      <c r="D174" s="179" t="s">
        <v>322</v>
      </c>
      <c r="E174" s="180" t="s">
        <v>1010</v>
      </c>
      <c r="F174" s="181" t="s">
        <v>1011</v>
      </c>
      <c r="G174" s="182" t="s">
        <v>153</v>
      </c>
      <c r="H174" s="183">
        <v>14</v>
      </c>
      <c r="I174" s="184"/>
      <c r="J174" s="185">
        <f t="shared" si="10"/>
        <v>0</v>
      </c>
      <c r="K174" s="181" t="s">
        <v>32</v>
      </c>
      <c r="L174" s="186"/>
      <c r="M174" s="187" t="s">
        <v>32</v>
      </c>
      <c r="N174" s="188" t="s">
        <v>49</v>
      </c>
      <c r="P174" s="142">
        <f t="shared" si="11"/>
        <v>0</v>
      </c>
      <c r="Q174" s="142">
        <v>0</v>
      </c>
      <c r="R174" s="142">
        <f t="shared" si="12"/>
        <v>0</v>
      </c>
      <c r="S174" s="142">
        <v>0</v>
      </c>
      <c r="T174" s="143">
        <f t="shared" si="13"/>
        <v>0</v>
      </c>
      <c r="AR174" s="144" t="s">
        <v>927</v>
      </c>
      <c r="AT174" s="144" t="s">
        <v>322</v>
      </c>
      <c r="AU174" s="144" t="s">
        <v>85</v>
      </c>
      <c r="AY174" s="18" t="s">
        <v>147</v>
      </c>
      <c r="BE174" s="145">
        <f t="shared" si="14"/>
        <v>0</v>
      </c>
      <c r="BF174" s="145">
        <f t="shared" si="15"/>
        <v>0</v>
      </c>
      <c r="BG174" s="145">
        <f t="shared" si="16"/>
        <v>0</v>
      </c>
      <c r="BH174" s="145">
        <f t="shared" si="17"/>
        <v>0</v>
      </c>
      <c r="BI174" s="145">
        <f t="shared" si="18"/>
        <v>0</v>
      </c>
      <c r="BJ174" s="18" t="s">
        <v>85</v>
      </c>
      <c r="BK174" s="145">
        <f t="shared" si="19"/>
        <v>0</v>
      </c>
      <c r="BL174" s="18" t="s">
        <v>927</v>
      </c>
      <c r="BM174" s="144" t="s">
        <v>1012</v>
      </c>
    </row>
    <row r="175" spans="2:65" s="1" customFormat="1" ht="16.5" customHeight="1">
      <c r="B175" s="34"/>
      <c r="C175" s="179" t="s">
        <v>755</v>
      </c>
      <c r="D175" s="179" t="s">
        <v>322</v>
      </c>
      <c r="E175" s="180" t="s">
        <v>1013</v>
      </c>
      <c r="F175" s="181" t="s">
        <v>1014</v>
      </c>
      <c r="G175" s="182" t="s">
        <v>153</v>
      </c>
      <c r="H175" s="183">
        <v>18</v>
      </c>
      <c r="I175" s="184"/>
      <c r="J175" s="185">
        <f t="shared" si="10"/>
        <v>0</v>
      </c>
      <c r="K175" s="181" t="s">
        <v>32</v>
      </c>
      <c r="L175" s="186"/>
      <c r="M175" s="187" t="s">
        <v>32</v>
      </c>
      <c r="N175" s="188" t="s">
        <v>49</v>
      </c>
      <c r="P175" s="142">
        <f t="shared" si="11"/>
        <v>0</v>
      </c>
      <c r="Q175" s="142">
        <v>0</v>
      </c>
      <c r="R175" s="142">
        <f t="shared" si="12"/>
        <v>0</v>
      </c>
      <c r="S175" s="142">
        <v>0</v>
      </c>
      <c r="T175" s="143">
        <f t="shared" si="13"/>
        <v>0</v>
      </c>
      <c r="AR175" s="144" t="s">
        <v>927</v>
      </c>
      <c r="AT175" s="144" t="s">
        <v>322</v>
      </c>
      <c r="AU175" s="144" t="s">
        <v>85</v>
      </c>
      <c r="AY175" s="18" t="s">
        <v>147</v>
      </c>
      <c r="BE175" s="145">
        <f t="shared" si="14"/>
        <v>0</v>
      </c>
      <c r="BF175" s="145">
        <f t="shared" si="15"/>
        <v>0</v>
      </c>
      <c r="BG175" s="145">
        <f t="shared" si="16"/>
        <v>0</v>
      </c>
      <c r="BH175" s="145">
        <f t="shared" si="17"/>
        <v>0</v>
      </c>
      <c r="BI175" s="145">
        <f t="shared" si="18"/>
        <v>0</v>
      </c>
      <c r="BJ175" s="18" t="s">
        <v>85</v>
      </c>
      <c r="BK175" s="145">
        <f t="shared" si="19"/>
        <v>0</v>
      </c>
      <c r="BL175" s="18" t="s">
        <v>927</v>
      </c>
      <c r="BM175" s="144" t="s">
        <v>1015</v>
      </c>
    </row>
    <row r="176" spans="2:65" s="1" customFormat="1" ht="16.5" customHeight="1">
      <c r="B176" s="34"/>
      <c r="C176" s="179" t="s">
        <v>760</v>
      </c>
      <c r="D176" s="179" t="s">
        <v>322</v>
      </c>
      <c r="E176" s="180" t="s">
        <v>1016</v>
      </c>
      <c r="F176" s="181" t="s">
        <v>1017</v>
      </c>
      <c r="G176" s="182" t="s">
        <v>1018</v>
      </c>
      <c r="H176" s="183">
        <v>7</v>
      </c>
      <c r="I176" s="184"/>
      <c r="J176" s="185">
        <f t="shared" si="10"/>
        <v>0</v>
      </c>
      <c r="K176" s="181" t="s">
        <v>32</v>
      </c>
      <c r="L176" s="186"/>
      <c r="M176" s="187" t="s">
        <v>32</v>
      </c>
      <c r="N176" s="188" t="s">
        <v>49</v>
      </c>
      <c r="P176" s="142">
        <f t="shared" si="11"/>
        <v>0</v>
      </c>
      <c r="Q176" s="142">
        <v>0</v>
      </c>
      <c r="R176" s="142">
        <f t="shared" si="12"/>
        <v>0</v>
      </c>
      <c r="S176" s="142">
        <v>0</v>
      </c>
      <c r="T176" s="143">
        <f t="shared" si="13"/>
        <v>0</v>
      </c>
      <c r="AR176" s="144" t="s">
        <v>927</v>
      </c>
      <c r="AT176" s="144" t="s">
        <v>322</v>
      </c>
      <c r="AU176" s="144" t="s">
        <v>85</v>
      </c>
      <c r="AY176" s="18" t="s">
        <v>147</v>
      </c>
      <c r="BE176" s="145">
        <f t="shared" si="14"/>
        <v>0</v>
      </c>
      <c r="BF176" s="145">
        <f t="shared" si="15"/>
        <v>0</v>
      </c>
      <c r="BG176" s="145">
        <f t="shared" si="16"/>
        <v>0</v>
      </c>
      <c r="BH176" s="145">
        <f t="shared" si="17"/>
        <v>0</v>
      </c>
      <c r="BI176" s="145">
        <f t="shared" si="18"/>
        <v>0</v>
      </c>
      <c r="BJ176" s="18" t="s">
        <v>85</v>
      </c>
      <c r="BK176" s="145">
        <f t="shared" si="19"/>
        <v>0</v>
      </c>
      <c r="BL176" s="18" t="s">
        <v>927</v>
      </c>
      <c r="BM176" s="144" t="s">
        <v>1019</v>
      </c>
    </row>
    <row r="177" spans="2:65" s="1" customFormat="1" ht="16.5" customHeight="1">
      <c r="B177" s="34"/>
      <c r="C177" s="179" t="s">
        <v>765</v>
      </c>
      <c r="D177" s="179" t="s">
        <v>322</v>
      </c>
      <c r="E177" s="180" t="s">
        <v>1020</v>
      </c>
      <c r="F177" s="181" t="s">
        <v>1021</v>
      </c>
      <c r="G177" s="182" t="s">
        <v>242</v>
      </c>
      <c r="H177" s="183">
        <v>50</v>
      </c>
      <c r="I177" s="184"/>
      <c r="J177" s="185">
        <f t="shared" si="10"/>
        <v>0</v>
      </c>
      <c r="K177" s="181" t="s">
        <v>32</v>
      </c>
      <c r="L177" s="186"/>
      <c r="M177" s="187" t="s">
        <v>32</v>
      </c>
      <c r="N177" s="188" t="s">
        <v>49</v>
      </c>
      <c r="P177" s="142">
        <f t="shared" si="11"/>
        <v>0</v>
      </c>
      <c r="Q177" s="142">
        <v>0</v>
      </c>
      <c r="R177" s="142">
        <f t="shared" si="12"/>
        <v>0</v>
      </c>
      <c r="S177" s="142">
        <v>0</v>
      </c>
      <c r="T177" s="143">
        <f t="shared" si="13"/>
        <v>0</v>
      </c>
      <c r="AR177" s="144" t="s">
        <v>927</v>
      </c>
      <c r="AT177" s="144" t="s">
        <v>322</v>
      </c>
      <c r="AU177" s="144" t="s">
        <v>85</v>
      </c>
      <c r="AY177" s="18" t="s">
        <v>147</v>
      </c>
      <c r="BE177" s="145">
        <f t="shared" si="14"/>
        <v>0</v>
      </c>
      <c r="BF177" s="145">
        <f t="shared" si="15"/>
        <v>0</v>
      </c>
      <c r="BG177" s="145">
        <f t="shared" si="16"/>
        <v>0</v>
      </c>
      <c r="BH177" s="145">
        <f t="shared" si="17"/>
        <v>0</v>
      </c>
      <c r="BI177" s="145">
        <f t="shared" si="18"/>
        <v>0</v>
      </c>
      <c r="BJ177" s="18" t="s">
        <v>85</v>
      </c>
      <c r="BK177" s="145">
        <f t="shared" si="19"/>
        <v>0</v>
      </c>
      <c r="BL177" s="18" t="s">
        <v>927</v>
      </c>
      <c r="BM177" s="144" t="s">
        <v>1022</v>
      </c>
    </row>
    <row r="178" spans="2:65" s="1" customFormat="1" ht="16.5" customHeight="1">
      <c r="B178" s="34"/>
      <c r="C178" s="179" t="s">
        <v>1023</v>
      </c>
      <c r="D178" s="179" t="s">
        <v>322</v>
      </c>
      <c r="E178" s="180" t="s">
        <v>1024</v>
      </c>
      <c r="F178" s="181" t="s">
        <v>1025</v>
      </c>
      <c r="G178" s="182" t="s">
        <v>153</v>
      </c>
      <c r="H178" s="183">
        <v>24</v>
      </c>
      <c r="I178" s="184"/>
      <c r="J178" s="185">
        <f t="shared" si="10"/>
        <v>0</v>
      </c>
      <c r="K178" s="181" t="s">
        <v>32</v>
      </c>
      <c r="L178" s="186"/>
      <c r="M178" s="187" t="s">
        <v>32</v>
      </c>
      <c r="N178" s="188" t="s">
        <v>49</v>
      </c>
      <c r="P178" s="142">
        <f t="shared" si="11"/>
        <v>0</v>
      </c>
      <c r="Q178" s="142">
        <v>0</v>
      </c>
      <c r="R178" s="142">
        <f t="shared" si="12"/>
        <v>0</v>
      </c>
      <c r="S178" s="142">
        <v>0</v>
      </c>
      <c r="T178" s="143">
        <f t="shared" si="13"/>
        <v>0</v>
      </c>
      <c r="AR178" s="144" t="s">
        <v>927</v>
      </c>
      <c r="AT178" s="144" t="s">
        <v>322</v>
      </c>
      <c r="AU178" s="144" t="s">
        <v>85</v>
      </c>
      <c r="AY178" s="18" t="s">
        <v>147</v>
      </c>
      <c r="BE178" s="145">
        <f t="shared" si="14"/>
        <v>0</v>
      </c>
      <c r="BF178" s="145">
        <f t="shared" si="15"/>
        <v>0</v>
      </c>
      <c r="BG178" s="145">
        <f t="shared" si="16"/>
        <v>0</v>
      </c>
      <c r="BH178" s="145">
        <f t="shared" si="17"/>
        <v>0</v>
      </c>
      <c r="BI178" s="145">
        <f t="shared" si="18"/>
        <v>0</v>
      </c>
      <c r="BJ178" s="18" t="s">
        <v>85</v>
      </c>
      <c r="BK178" s="145">
        <f t="shared" si="19"/>
        <v>0</v>
      </c>
      <c r="BL178" s="18" t="s">
        <v>927</v>
      </c>
      <c r="BM178" s="144" t="s">
        <v>1026</v>
      </c>
    </row>
    <row r="179" spans="2:65" s="1" customFormat="1" ht="24.2" customHeight="1">
      <c r="B179" s="34"/>
      <c r="C179" s="179" t="s">
        <v>1027</v>
      </c>
      <c r="D179" s="179" t="s">
        <v>322</v>
      </c>
      <c r="E179" s="180" t="s">
        <v>1028</v>
      </c>
      <c r="F179" s="181" t="s">
        <v>1029</v>
      </c>
      <c r="G179" s="182" t="s">
        <v>153</v>
      </c>
      <c r="H179" s="183">
        <v>1</v>
      </c>
      <c r="I179" s="184"/>
      <c r="J179" s="185">
        <f t="shared" si="10"/>
        <v>0</v>
      </c>
      <c r="K179" s="181" t="s">
        <v>32</v>
      </c>
      <c r="L179" s="186"/>
      <c r="M179" s="187" t="s">
        <v>32</v>
      </c>
      <c r="N179" s="188" t="s">
        <v>49</v>
      </c>
      <c r="P179" s="142">
        <f t="shared" si="11"/>
        <v>0</v>
      </c>
      <c r="Q179" s="142">
        <v>0</v>
      </c>
      <c r="R179" s="142">
        <f t="shared" si="12"/>
        <v>0</v>
      </c>
      <c r="S179" s="142">
        <v>0</v>
      </c>
      <c r="T179" s="143">
        <f t="shared" si="13"/>
        <v>0</v>
      </c>
      <c r="AR179" s="144" t="s">
        <v>927</v>
      </c>
      <c r="AT179" s="144" t="s">
        <v>322</v>
      </c>
      <c r="AU179" s="144" t="s">
        <v>85</v>
      </c>
      <c r="AY179" s="18" t="s">
        <v>147</v>
      </c>
      <c r="BE179" s="145">
        <f t="shared" si="14"/>
        <v>0</v>
      </c>
      <c r="BF179" s="145">
        <f t="shared" si="15"/>
        <v>0</v>
      </c>
      <c r="BG179" s="145">
        <f t="shared" si="16"/>
        <v>0</v>
      </c>
      <c r="BH179" s="145">
        <f t="shared" si="17"/>
        <v>0</v>
      </c>
      <c r="BI179" s="145">
        <f t="shared" si="18"/>
        <v>0</v>
      </c>
      <c r="BJ179" s="18" t="s">
        <v>85</v>
      </c>
      <c r="BK179" s="145">
        <f t="shared" si="19"/>
        <v>0</v>
      </c>
      <c r="BL179" s="18" t="s">
        <v>927</v>
      </c>
      <c r="BM179" s="144" t="s">
        <v>1030</v>
      </c>
    </row>
    <row r="180" spans="2:65" s="1" customFormat="1" ht="16.5" customHeight="1">
      <c r="B180" s="34"/>
      <c r="C180" s="179" t="s">
        <v>1031</v>
      </c>
      <c r="D180" s="179" t="s">
        <v>322</v>
      </c>
      <c r="E180" s="180" t="s">
        <v>1032</v>
      </c>
      <c r="F180" s="181" t="s">
        <v>1033</v>
      </c>
      <c r="G180" s="182" t="s">
        <v>153</v>
      </c>
      <c r="H180" s="183">
        <v>1</v>
      </c>
      <c r="I180" s="184"/>
      <c r="J180" s="185">
        <f t="shared" si="10"/>
        <v>0</v>
      </c>
      <c r="K180" s="181" t="s">
        <v>32</v>
      </c>
      <c r="L180" s="186"/>
      <c r="M180" s="187" t="s">
        <v>32</v>
      </c>
      <c r="N180" s="188" t="s">
        <v>49</v>
      </c>
      <c r="P180" s="142">
        <f t="shared" si="11"/>
        <v>0</v>
      </c>
      <c r="Q180" s="142">
        <v>0</v>
      </c>
      <c r="R180" s="142">
        <f t="shared" si="12"/>
        <v>0</v>
      </c>
      <c r="S180" s="142">
        <v>0</v>
      </c>
      <c r="T180" s="143">
        <f t="shared" si="13"/>
        <v>0</v>
      </c>
      <c r="AR180" s="144" t="s">
        <v>927</v>
      </c>
      <c r="AT180" s="144" t="s">
        <v>322</v>
      </c>
      <c r="AU180" s="144" t="s">
        <v>85</v>
      </c>
      <c r="AY180" s="18" t="s">
        <v>147</v>
      </c>
      <c r="BE180" s="145">
        <f t="shared" si="14"/>
        <v>0</v>
      </c>
      <c r="BF180" s="145">
        <f t="shared" si="15"/>
        <v>0</v>
      </c>
      <c r="BG180" s="145">
        <f t="shared" si="16"/>
        <v>0</v>
      </c>
      <c r="BH180" s="145">
        <f t="shared" si="17"/>
        <v>0</v>
      </c>
      <c r="BI180" s="145">
        <f t="shared" si="18"/>
        <v>0</v>
      </c>
      <c r="BJ180" s="18" t="s">
        <v>85</v>
      </c>
      <c r="BK180" s="145">
        <f t="shared" si="19"/>
        <v>0</v>
      </c>
      <c r="BL180" s="18" t="s">
        <v>927</v>
      </c>
      <c r="BM180" s="144" t="s">
        <v>1034</v>
      </c>
    </row>
    <row r="181" spans="2:65" s="1" customFormat="1" ht="16.5" customHeight="1">
      <c r="B181" s="34"/>
      <c r="C181" s="179" t="s">
        <v>1035</v>
      </c>
      <c r="D181" s="179" t="s">
        <v>322</v>
      </c>
      <c r="E181" s="180" t="s">
        <v>1036</v>
      </c>
      <c r="F181" s="181" t="s">
        <v>1037</v>
      </c>
      <c r="G181" s="182" t="s">
        <v>153</v>
      </c>
      <c r="H181" s="183">
        <v>1</v>
      </c>
      <c r="I181" s="184"/>
      <c r="J181" s="185">
        <f t="shared" si="10"/>
        <v>0</v>
      </c>
      <c r="K181" s="181" t="s">
        <v>32</v>
      </c>
      <c r="L181" s="186"/>
      <c r="M181" s="187" t="s">
        <v>32</v>
      </c>
      <c r="N181" s="188" t="s">
        <v>49</v>
      </c>
      <c r="P181" s="142">
        <f t="shared" si="11"/>
        <v>0</v>
      </c>
      <c r="Q181" s="142">
        <v>0</v>
      </c>
      <c r="R181" s="142">
        <f t="shared" si="12"/>
        <v>0</v>
      </c>
      <c r="S181" s="142">
        <v>0</v>
      </c>
      <c r="T181" s="143">
        <f t="shared" si="13"/>
        <v>0</v>
      </c>
      <c r="AR181" s="144" t="s">
        <v>927</v>
      </c>
      <c r="AT181" s="144" t="s">
        <v>322</v>
      </c>
      <c r="AU181" s="144" t="s">
        <v>85</v>
      </c>
      <c r="AY181" s="18" t="s">
        <v>147</v>
      </c>
      <c r="BE181" s="145">
        <f t="shared" si="14"/>
        <v>0</v>
      </c>
      <c r="BF181" s="145">
        <f t="shared" si="15"/>
        <v>0</v>
      </c>
      <c r="BG181" s="145">
        <f t="shared" si="16"/>
        <v>0</v>
      </c>
      <c r="BH181" s="145">
        <f t="shared" si="17"/>
        <v>0</v>
      </c>
      <c r="BI181" s="145">
        <f t="shared" si="18"/>
        <v>0</v>
      </c>
      <c r="BJ181" s="18" t="s">
        <v>85</v>
      </c>
      <c r="BK181" s="145">
        <f t="shared" si="19"/>
        <v>0</v>
      </c>
      <c r="BL181" s="18" t="s">
        <v>927</v>
      </c>
      <c r="BM181" s="144" t="s">
        <v>1038</v>
      </c>
    </row>
    <row r="182" spans="2:65" s="1" customFormat="1" ht="16.5" customHeight="1">
      <c r="B182" s="34"/>
      <c r="C182" s="179" t="s">
        <v>1039</v>
      </c>
      <c r="D182" s="179" t="s">
        <v>322</v>
      </c>
      <c r="E182" s="180" t="s">
        <v>1040</v>
      </c>
      <c r="F182" s="181" t="s">
        <v>1041</v>
      </c>
      <c r="G182" s="182" t="s">
        <v>153</v>
      </c>
      <c r="H182" s="183">
        <v>3</v>
      </c>
      <c r="I182" s="184"/>
      <c r="J182" s="185">
        <f t="shared" si="10"/>
        <v>0</v>
      </c>
      <c r="K182" s="181" t="s">
        <v>32</v>
      </c>
      <c r="L182" s="186"/>
      <c r="M182" s="187" t="s">
        <v>32</v>
      </c>
      <c r="N182" s="188" t="s">
        <v>49</v>
      </c>
      <c r="P182" s="142">
        <f t="shared" si="11"/>
        <v>0</v>
      </c>
      <c r="Q182" s="142">
        <v>0</v>
      </c>
      <c r="R182" s="142">
        <f t="shared" si="12"/>
        <v>0</v>
      </c>
      <c r="S182" s="142">
        <v>0</v>
      </c>
      <c r="T182" s="143">
        <f t="shared" si="13"/>
        <v>0</v>
      </c>
      <c r="AR182" s="144" t="s">
        <v>927</v>
      </c>
      <c r="AT182" s="144" t="s">
        <v>322</v>
      </c>
      <c r="AU182" s="144" t="s">
        <v>85</v>
      </c>
      <c r="AY182" s="18" t="s">
        <v>147</v>
      </c>
      <c r="BE182" s="145">
        <f t="shared" si="14"/>
        <v>0</v>
      </c>
      <c r="BF182" s="145">
        <f t="shared" si="15"/>
        <v>0</v>
      </c>
      <c r="BG182" s="145">
        <f t="shared" si="16"/>
        <v>0</v>
      </c>
      <c r="BH182" s="145">
        <f t="shared" si="17"/>
        <v>0</v>
      </c>
      <c r="BI182" s="145">
        <f t="shared" si="18"/>
        <v>0</v>
      </c>
      <c r="BJ182" s="18" t="s">
        <v>85</v>
      </c>
      <c r="BK182" s="145">
        <f t="shared" si="19"/>
        <v>0</v>
      </c>
      <c r="BL182" s="18" t="s">
        <v>927</v>
      </c>
      <c r="BM182" s="144" t="s">
        <v>1042</v>
      </c>
    </row>
    <row r="183" spans="2:65" s="1" customFormat="1" ht="21.75" customHeight="1">
      <c r="B183" s="34"/>
      <c r="C183" s="179" t="s">
        <v>1043</v>
      </c>
      <c r="D183" s="179" t="s">
        <v>322</v>
      </c>
      <c r="E183" s="180" t="s">
        <v>1044</v>
      </c>
      <c r="F183" s="181" t="s">
        <v>1045</v>
      </c>
      <c r="G183" s="182" t="s">
        <v>242</v>
      </c>
      <c r="H183" s="183">
        <v>34</v>
      </c>
      <c r="I183" s="184"/>
      <c r="J183" s="185">
        <f t="shared" si="10"/>
        <v>0</v>
      </c>
      <c r="K183" s="181" t="s">
        <v>32</v>
      </c>
      <c r="L183" s="186"/>
      <c r="M183" s="187" t="s">
        <v>32</v>
      </c>
      <c r="N183" s="188" t="s">
        <v>49</v>
      </c>
      <c r="P183" s="142">
        <f t="shared" si="11"/>
        <v>0</v>
      </c>
      <c r="Q183" s="142">
        <v>1.2E-4</v>
      </c>
      <c r="R183" s="142">
        <f t="shared" si="12"/>
        <v>4.0800000000000003E-3</v>
      </c>
      <c r="S183" s="142">
        <v>0</v>
      </c>
      <c r="T183" s="143">
        <f t="shared" si="13"/>
        <v>0</v>
      </c>
      <c r="AR183" s="144" t="s">
        <v>927</v>
      </c>
      <c r="AT183" s="144" t="s">
        <v>322</v>
      </c>
      <c r="AU183" s="144" t="s">
        <v>85</v>
      </c>
      <c r="AY183" s="18" t="s">
        <v>147</v>
      </c>
      <c r="BE183" s="145">
        <f t="shared" si="14"/>
        <v>0</v>
      </c>
      <c r="BF183" s="145">
        <f t="shared" si="15"/>
        <v>0</v>
      </c>
      <c r="BG183" s="145">
        <f t="shared" si="16"/>
        <v>0</v>
      </c>
      <c r="BH183" s="145">
        <f t="shared" si="17"/>
        <v>0</v>
      </c>
      <c r="BI183" s="145">
        <f t="shared" si="18"/>
        <v>0</v>
      </c>
      <c r="BJ183" s="18" t="s">
        <v>85</v>
      </c>
      <c r="BK183" s="145">
        <f t="shared" si="19"/>
        <v>0</v>
      </c>
      <c r="BL183" s="18" t="s">
        <v>927</v>
      </c>
      <c r="BM183" s="144" t="s">
        <v>1046</v>
      </c>
    </row>
    <row r="184" spans="2:65" s="1" customFormat="1" ht="21.75" customHeight="1">
      <c r="B184" s="34"/>
      <c r="C184" s="179" t="s">
        <v>1047</v>
      </c>
      <c r="D184" s="179" t="s">
        <v>322</v>
      </c>
      <c r="E184" s="180" t="s">
        <v>1048</v>
      </c>
      <c r="F184" s="181" t="s">
        <v>1049</v>
      </c>
      <c r="G184" s="182" t="s">
        <v>242</v>
      </c>
      <c r="H184" s="183">
        <v>10</v>
      </c>
      <c r="I184" s="184"/>
      <c r="J184" s="185">
        <f t="shared" si="10"/>
        <v>0</v>
      </c>
      <c r="K184" s="181" t="s">
        <v>32</v>
      </c>
      <c r="L184" s="186"/>
      <c r="M184" s="187" t="s">
        <v>32</v>
      </c>
      <c r="N184" s="188" t="s">
        <v>49</v>
      </c>
      <c r="P184" s="142">
        <f t="shared" si="11"/>
        <v>0</v>
      </c>
      <c r="Q184" s="142">
        <v>1E-4</v>
      </c>
      <c r="R184" s="142">
        <f t="shared" si="12"/>
        <v>1E-3</v>
      </c>
      <c r="S184" s="142">
        <v>0</v>
      </c>
      <c r="T184" s="143">
        <f t="shared" si="13"/>
        <v>0</v>
      </c>
      <c r="AR184" s="144" t="s">
        <v>927</v>
      </c>
      <c r="AT184" s="144" t="s">
        <v>322</v>
      </c>
      <c r="AU184" s="144" t="s">
        <v>85</v>
      </c>
      <c r="AY184" s="18" t="s">
        <v>147</v>
      </c>
      <c r="BE184" s="145">
        <f t="shared" si="14"/>
        <v>0</v>
      </c>
      <c r="BF184" s="145">
        <f t="shared" si="15"/>
        <v>0</v>
      </c>
      <c r="BG184" s="145">
        <f t="shared" si="16"/>
        <v>0</v>
      </c>
      <c r="BH184" s="145">
        <f t="shared" si="17"/>
        <v>0</v>
      </c>
      <c r="BI184" s="145">
        <f t="shared" si="18"/>
        <v>0</v>
      </c>
      <c r="BJ184" s="18" t="s">
        <v>85</v>
      </c>
      <c r="BK184" s="145">
        <f t="shared" si="19"/>
        <v>0</v>
      </c>
      <c r="BL184" s="18" t="s">
        <v>927</v>
      </c>
      <c r="BM184" s="144" t="s">
        <v>1050</v>
      </c>
    </row>
    <row r="185" spans="2:65" s="1" customFormat="1" ht="21.75" customHeight="1">
      <c r="B185" s="34"/>
      <c r="C185" s="179" t="s">
        <v>1051</v>
      </c>
      <c r="D185" s="179" t="s">
        <v>322</v>
      </c>
      <c r="E185" s="180" t="s">
        <v>1052</v>
      </c>
      <c r="F185" s="181" t="s">
        <v>1053</v>
      </c>
      <c r="G185" s="182" t="s">
        <v>242</v>
      </c>
      <c r="H185" s="183">
        <v>20</v>
      </c>
      <c r="I185" s="184"/>
      <c r="J185" s="185">
        <f t="shared" si="10"/>
        <v>0</v>
      </c>
      <c r="K185" s="181" t="s">
        <v>32</v>
      </c>
      <c r="L185" s="186"/>
      <c r="M185" s="187" t="s">
        <v>32</v>
      </c>
      <c r="N185" s="188" t="s">
        <v>49</v>
      </c>
      <c r="P185" s="142">
        <f t="shared" si="11"/>
        <v>0</v>
      </c>
      <c r="Q185" s="142">
        <v>4.0000000000000003E-5</v>
      </c>
      <c r="R185" s="142">
        <f t="shared" si="12"/>
        <v>8.0000000000000004E-4</v>
      </c>
      <c r="S185" s="142">
        <v>0</v>
      </c>
      <c r="T185" s="143">
        <f t="shared" si="13"/>
        <v>0</v>
      </c>
      <c r="AR185" s="144" t="s">
        <v>927</v>
      </c>
      <c r="AT185" s="144" t="s">
        <v>322</v>
      </c>
      <c r="AU185" s="144" t="s">
        <v>85</v>
      </c>
      <c r="AY185" s="18" t="s">
        <v>147</v>
      </c>
      <c r="BE185" s="145">
        <f t="shared" si="14"/>
        <v>0</v>
      </c>
      <c r="BF185" s="145">
        <f t="shared" si="15"/>
        <v>0</v>
      </c>
      <c r="BG185" s="145">
        <f t="shared" si="16"/>
        <v>0</v>
      </c>
      <c r="BH185" s="145">
        <f t="shared" si="17"/>
        <v>0</v>
      </c>
      <c r="BI185" s="145">
        <f t="shared" si="18"/>
        <v>0</v>
      </c>
      <c r="BJ185" s="18" t="s">
        <v>85</v>
      </c>
      <c r="BK185" s="145">
        <f t="shared" si="19"/>
        <v>0</v>
      </c>
      <c r="BL185" s="18" t="s">
        <v>927</v>
      </c>
      <c r="BM185" s="144" t="s">
        <v>1054</v>
      </c>
    </row>
    <row r="186" spans="2:65" s="1" customFormat="1" ht="16.5" customHeight="1">
      <c r="B186" s="34"/>
      <c r="C186" s="179" t="s">
        <v>1055</v>
      </c>
      <c r="D186" s="179" t="s">
        <v>322</v>
      </c>
      <c r="E186" s="180" t="s">
        <v>1056</v>
      </c>
      <c r="F186" s="181" t="s">
        <v>1057</v>
      </c>
      <c r="G186" s="182" t="s">
        <v>1058</v>
      </c>
      <c r="H186" s="192"/>
      <c r="I186" s="184"/>
      <c r="J186" s="185">
        <f t="shared" si="10"/>
        <v>0</v>
      </c>
      <c r="K186" s="181" t="s">
        <v>32</v>
      </c>
      <c r="L186" s="186"/>
      <c r="M186" s="187" t="s">
        <v>32</v>
      </c>
      <c r="N186" s="188" t="s">
        <v>49</v>
      </c>
      <c r="P186" s="142">
        <f t="shared" si="11"/>
        <v>0</v>
      </c>
      <c r="Q186" s="142">
        <v>0</v>
      </c>
      <c r="R186" s="142">
        <f t="shared" si="12"/>
        <v>0</v>
      </c>
      <c r="S186" s="142">
        <v>0</v>
      </c>
      <c r="T186" s="143">
        <f t="shared" si="13"/>
        <v>0</v>
      </c>
      <c r="AR186" s="144" t="s">
        <v>927</v>
      </c>
      <c r="AT186" s="144" t="s">
        <v>322</v>
      </c>
      <c r="AU186" s="144" t="s">
        <v>85</v>
      </c>
      <c r="AY186" s="18" t="s">
        <v>147</v>
      </c>
      <c r="BE186" s="145">
        <f t="shared" si="14"/>
        <v>0</v>
      </c>
      <c r="BF186" s="145">
        <f t="shared" si="15"/>
        <v>0</v>
      </c>
      <c r="BG186" s="145">
        <f t="shared" si="16"/>
        <v>0</v>
      </c>
      <c r="BH186" s="145">
        <f t="shared" si="17"/>
        <v>0</v>
      </c>
      <c r="BI186" s="145">
        <f t="shared" si="18"/>
        <v>0</v>
      </c>
      <c r="BJ186" s="18" t="s">
        <v>85</v>
      </c>
      <c r="BK186" s="145">
        <f t="shared" si="19"/>
        <v>0</v>
      </c>
      <c r="BL186" s="18" t="s">
        <v>927</v>
      </c>
      <c r="BM186" s="144" t="s">
        <v>1059</v>
      </c>
    </row>
    <row r="187" spans="2:65" s="11" customFormat="1" ht="25.9" customHeight="1">
      <c r="B187" s="121"/>
      <c r="D187" s="122" t="s">
        <v>77</v>
      </c>
      <c r="E187" s="123" t="s">
        <v>1060</v>
      </c>
      <c r="F187" s="123" t="s">
        <v>1061</v>
      </c>
      <c r="I187" s="124"/>
      <c r="J187" s="125">
        <f>BK187</f>
        <v>0</v>
      </c>
      <c r="L187" s="121"/>
      <c r="M187" s="126"/>
      <c r="P187" s="127">
        <f>SUM(P188:P198)</f>
        <v>0</v>
      </c>
      <c r="R187" s="127">
        <f>SUM(R188:R198)</f>
        <v>0</v>
      </c>
      <c r="T187" s="128">
        <f>SUM(T188:T198)</f>
        <v>0</v>
      </c>
      <c r="AR187" s="122" t="s">
        <v>155</v>
      </c>
      <c r="AT187" s="129" t="s">
        <v>77</v>
      </c>
      <c r="AU187" s="129" t="s">
        <v>78</v>
      </c>
      <c r="AY187" s="122" t="s">
        <v>147</v>
      </c>
      <c r="BK187" s="130">
        <f>SUM(BK188:BK198)</f>
        <v>0</v>
      </c>
    </row>
    <row r="188" spans="2:65" s="1" customFormat="1" ht="16.5" customHeight="1">
      <c r="B188" s="34"/>
      <c r="C188" s="133" t="s">
        <v>1062</v>
      </c>
      <c r="D188" s="133" t="s">
        <v>150</v>
      </c>
      <c r="E188" s="134" t="s">
        <v>1063</v>
      </c>
      <c r="F188" s="135" t="s">
        <v>1064</v>
      </c>
      <c r="G188" s="136" t="s">
        <v>153</v>
      </c>
      <c r="H188" s="137">
        <v>1</v>
      </c>
      <c r="I188" s="138"/>
      <c r="J188" s="139">
        <f t="shared" ref="J188:J198" si="20">ROUND(I188*H188,2)</f>
        <v>0</v>
      </c>
      <c r="K188" s="135" t="s">
        <v>32</v>
      </c>
      <c r="L188" s="34"/>
      <c r="M188" s="140" t="s">
        <v>32</v>
      </c>
      <c r="N188" s="141" t="s">
        <v>49</v>
      </c>
      <c r="P188" s="142">
        <f t="shared" ref="P188:P198" si="21">O188*H188</f>
        <v>0</v>
      </c>
      <c r="Q188" s="142">
        <v>0</v>
      </c>
      <c r="R188" s="142">
        <f t="shared" ref="R188:R198" si="22">Q188*H188</f>
        <v>0</v>
      </c>
      <c r="S188" s="142">
        <v>0</v>
      </c>
      <c r="T188" s="143">
        <f t="shared" ref="T188:T198" si="23">S188*H188</f>
        <v>0</v>
      </c>
      <c r="AR188" s="144" t="s">
        <v>649</v>
      </c>
      <c r="AT188" s="144" t="s">
        <v>150</v>
      </c>
      <c r="AU188" s="144" t="s">
        <v>85</v>
      </c>
      <c r="AY188" s="18" t="s">
        <v>147</v>
      </c>
      <c r="BE188" s="145">
        <f t="shared" ref="BE188:BE198" si="24">IF(N188="základní",J188,0)</f>
        <v>0</v>
      </c>
      <c r="BF188" s="145">
        <f t="shared" ref="BF188:BF198" si="25">IF(N188="snížená",J188,0)</f>
        <v>0</v>
      </c>
      <c r="BG188" s="145">
        <f t="shared" ref="BG188:BG198" si="26">IF(N188="zákl. přenesená",J188,0)</f>
        <v>0</v>
      </c>
      <c r="BH188" s="145">
        <f t="shared" ref="BH188:BH198" si="27">IF(N188="sníž. přenesená",J188,0)</f>
        <v>0</v>
      </c>
      <c r="BI188" s="145">
        <f t="shared" ref="BI188:BI198" si="28">IF(N188="nulová",J188,0)</f>
        <v>0</v>
      </c>
      <c r="BJ188" s="18" t="s">
        <v>85</v>
      </c>
      <c r="BK188" s="145">
        <f t="shared" ref="BK188:BK198" si="29">ROUND(I188*H188,2)</f>
        <v>0</v>
      </c>
      <c r="BL188" s="18" t="s">
        <v>649</v>
      </c>
      <c r="BM188" s="144" t="s">
        <v>1065</v>
      </c>
    </row>
    <row r="189" spans="2:65" s="1" customFormat="1" ht="16.5" customHeight="1">
      <c r="B189" s="34"/>
      <c r="C189" s="133" t="s">
        <v>1066</v>
      </c>
      <c r="D189" s="133" t="s">
        <v>150</v>
      </c>
      <c r="E189" s="134" t="s">
        <v>1067</v>
      </c>
      <c r="F189" s="135" t="s">
        <v>1068</v>
      </c>
      <c r="G189" s="136" t="s">
        <v>153</v>
      </c>
      <c r="H189" s="137">
        <v>1</v>
      </c>
      <c r="I189" s="138"/>
      <c r="J189" s="139">
        <f t="shared" si="20"/>
        <v>0</v>
      </c>
      <c r="K189" s="135" t="s">
        <v>32</v>
      </c>
      <c r="L189" s="34"/>
      <c r="M189" s="140" t="s">
        <v>32</v>
      </c>
      <c r="N189" s="141" t="s">
        <v>49</v>
      </c>
      <c r="P189" s="142">
        <f t="shared" si="21"/>
        <v>0</v>
      </c>
      <c r="Q189" s="142">
        <v>0</v>
      </c>
      <c r="R189" s="142">
        <f t="shared" si="22"/>
        <v>0</v>
      </c>
      <c r="S189" s="142">
        <v>0</v>
      </c>
      <c r="T189" s="143">
        <f t="shared" si="23"/>
        <v>0</v>
      </c>
      <c r="AR189" s="144" t="s">
        <v>649</v>
      </c>
      <c r="AT189" s="144" t="s">
        <v>150</v>
      </c>
      <c r="AU189" s="144" t="s">
        <v>85</v>
      </c>
      <c r="AY189" s="18" t="s">
        <v>147</v>
      </c>
      <c r="BE189" s="145">
        <f t="shared" si="24"/>
        <v>0</v>
      </c>
      <c r="BF189" s="145">
        <f t="shared" si="25"/>
        <v>0</v>
      </c>
      <c r="BG189" s="145">
        <f t="shared" si="26"/>
        <v>0</v>
      </c>
      <c r="BH189" s="145">
        <f t="shared" si="27"/>
        <v>0</v>
      </c>
      <c r="BI189" s="145">
        <f t="shared" si="28"/>
        <v>0</v>
      </c>
      <c r="BJ189" s="18" t="s">
        <v>85</v>
      </c>
      <c r="BK189" s="145">
        <f t="shared" si="29"/>
        <v>0</v>
      </c>
      <c r="BL189" s="18" t="s">
        <v>649</v>
      </c>
      <c r="BM189" s="144" t="s">
        <v>1069</v>
      </c>
    </row>
    <row r="190" spans="2:65" s="1" customFormat="1" ht="16.5" customHeight="1">
      <c r="B190" s="34"/>
      <c r="C190" s="133" t="s">
        <v>1070</v>
      </c>
      <c r="D190" s="133" t="s">
        <v>150</v>
      </c>
      <c r="E190" s="134" t="s">
        <v>1071</v>
      </c>
      <c r="F190" s="135" t="s">
        <v>1072</v>
      </c>
      <c r="G190" s="136" t="s">
        <v>153</v>
      </c>
      <c r="H190" s="137">
        <v>1</v>
      </c>
      <c r="I190" s="138"/>
      <c r="J190" s="139">
        <f t="shared" si="20"/>
        <v>0</v>
      </c>
      <c r="K190" s="135" t="s">
        <v>32</v>
      </c>
      <c r="L190" s="34"/>
      <c r="M190" s="140" t="s">
        <v>32</v>
      </c>
      <c r="N190" s="141" t="s">
        <v>49</v>
      </c>
      <c r="P190" s="142">
        <f t="shared" si="21"/>
        <v>0</v>
      </c>
      <c r="Q190" s="142">
        <v>0</v>
      </c>
      <c r="R190" s="142">
        <f t="shared" si="22"/>
        <v>0</v>
      </c>
      <c r="S190" s="142">
        <v>0</v>
      </c>
      <c r="T190" s="143">
        <f t="shared" si="23"/>
        <v>0</v>
      </c>
      <c r="AR190" s="144" t="s">
        <v>649</v>
      </c>
      <c r="AT190" s="144" t="s">
        <v>150</v>
      </c>
      <c r="AU190" s="144" t="s">
        <v>85</v>
      </c>
      <c r="AY190" s="18" t="s">
        <v>147</v>
      </c>
      <c r="BE190" s="145">
        <f t="shared" si="24"/>
        <v>0</v>
      </c>
      <c r="BF190" s="145">
        <f t="shared" si="25"/>
        <v>0</v>
      </c>
      <c r="BG190" s="145">
        <f t="shared" si="26"/>
        <v>0</v>
      </c>
      <c r="BH190" s="145">
        <f t="shared" si="27"/>
        <v>0</v>
      </c>
      <c r="BI190" s="145">
        <f t="shared" si="28"/>
        <v>0</v>
      </c>
      <c r="BJ190" s="18" t="s">
        <v>85</v>
      </c>
      <c r="BK190" s="145">
        <f t="shared" si="29"/>
        <v>0</v>
      </c>
      <c r="BL190" s="18" t="s">
        <v>649</v>
      </c>
      <c r="BM190" s="144" t="s">
        <v>1073</v>
      </c>
    </row>
    <row r="191" spans="2:65" s="1" customFormat="1" ht="16.5" customHeight="1">
      <c r="B191" s="34"/>
      <c r="C191" s="133" t="s">
        <v>1074</v>
      </c>
      <c r="D191" s="133" t="s">
        <v>150</v>
      </c>
      <c r="E191" s="134" t="s">
        <v>1075</v>
      </c>
      <c r="F191" s="135" t="s">
        <v>1076</v>
      </c>
      <c r="G191" s="136" t="s">
        <v>153</v>
      </c>
      <c r="H191" s="137">
        <v>1</v>
      </c>
      <c r="I191" s="138"/>
      <c r="J191" s="139">
        <f t="shared" si="20"/>
        <v>0</v>
      </c>
      <c r="K191" s="135" t="s">
        <v>32</v>
      </c>
      <c r="L191" s="34"/>
      <c r="M191" s="140" t="s">
        <v>32</v>
      </c>
      <c r="N191" s="141" t="s">
        <v>49</v>
      </c>
      <c r="P191" s="142">
        <f t="shared" si="21"/>
        <v>0</v>
      </c>
      <c r="Q191" s="142">
        <v>0</v>
      </c>
      <c r="R191" s="142">
        <f t="shared" si="22"/>
        <v>0</v>
      </c>
      <c r="S191" s="142">
        <v>0</v>
      </c>
      <c r="T191" s="143">
        <f t="shared" si="23"/>
        <v>0</v>
      </c>
      <c r="AR191" s="144" t="s">
        <v>649</v>
      </c>
      <c r="AT191" s="144" t="s">
        <v>150</v>
      </c>
      <c r="AU191" s="144" t="s">
        <v>85</v>
      </c>
      <c r="AY191" s="18" t="s">
        <v>147</v>
      </c>
      <c r="BE191" s="145">
        <f t="shared" si="24"/>
        <v>0</v>
      </c>
      <c r="BF191" s="145">
        <f t="shared" si="25"/>
        <v>0</v>
      </c>
      <c r="BG191" s="145">
        <f t="shared" si="26"/>
        <v>0</v>
      </c>
      <c r="BH191" s="145">
        <f t="shared" si="27"/>
        <v>0</v>
      </c>
      <c r="BI191" s="145">
        <f t="shared" si="28"/>
        <v>0</v>
      </c>
      <c r="BJ191" s="18" t="s">
        <v>85</v>
      </c>
      <c r="BK191" s="145">
        <f t="shared" si="29"/>
        <v>0</v>
      </c>
      <c r="BL191" s="18" t="s">
        <v>649</v>
      </c>
      <c r="BM191" s="144" t="s">
        <v>1077</v>
      </c>
    </row>
    <row r="192" spans="2:65" s="1" customFormat="1" ht="24.2" customHeight="1">
      <c r="B192" s="34"/>
      <c r="C192" s="133" t="s">
        <v>1078</v>
      </c>
      <c r="D192" s="133" t="s">
        <v>150</v>
      </c>
      <c r="E192" s="134" t="s">
        <v>1079</v>
      </c>
      <c r="F192" s="135" t="s">
        <v>1080</v>
      </c>
      <c r="G192" s="136" t="s">
        <v>153</v>
      </c>
      <c r="H192" s="137">
        <v>1</v>
      </c>
      <c r="I192" s="138"/>
      <c r="J192" s="139">
        <f t="shared" si="20"/>
        <v>0</v>
      </c>
      <c r="K192" s="135" t="s">
        <v>32</v>
      </c>
      <c r="L192" s="34"/>
      <c r="M192" s="140" t="s">
        <v>32</v>
      </c>
      <c r="N192" s="141" t="s">
        <v>49</v>
      </c>
      <c r="P192" s="142">
        <f t="shared" si="21"/>
        <v>0</v>
      </c>
      <c r="Q192" s="142">
        <v>0</v>
      </c>
      <c r="R192" s="142">
        <f t="shared" si="22"/>
        <v>0</v>
      </c>
      <c r="S192" s="142">
        <v>0</v>
      </c>
      <c r="T192" s="143">
        <f t="shared" si="23"/>
        <v>0</v>
      </c>
      <c r="AR192" s="144" t="s">
        <v>649</v>
      </c>
      <c r="AT192" s="144" t="s">
        <v>150</v>
      </c>
      <c r="AU192" s="144" t="s">
        <v>85</v>
      </c>
      <c r="AY192" s="18" t="s">
        <v>147</v>
      </c>
      <c r="BE192" s="145">
        <f t="shared" si="24"/>
        <v>0</v>
      </c>
      <c r="BF192" s="145">
        <f t="shared" si="25"/>
        <v>0</v>
      </c>
      <c r="BG192" s="145">
        <f t="shared" si="26"/>
        <v>0</v>
      </c>
      <c r="BH192" s="145">
        <f t="shared" si="27"/>
        <v>0</v>
      </c>
      <c r="BI192" s="145">
        <f t="shared" si="28"/>
        <v>0</v>
      </c>
      <c r="BJ192" s="18" t="s">
        <v>85</v>
      </c>
      <c r="BK192" s="145">
        <f t="shared" si="29"/>
        <v>0</v>
      </c>
      <c r="BL192" s="18" t="s">
        <v>649</v>
      </c>
      <c r="BM192" s="144" t="s">
        <v>1081</v>
      </c>
    </row>
    <row r="193" spans="2:65" s="1" customFormat="1" ht="16.5" customHeight="1">
      <c r="B193" s="34"/>
      <c r="C193" s="133" t="s">
        <v>1082</v>
      </c>
      <c r="D193" s="133" t="s">
        <v>150</v>
      </c>
      <c r="E193" s="134" t="s">
        <v>1083</v>
      </c>
      <c r="F193" s="135" t="s">
        <v>1084</v>
      </c>
      <c r="G193" s="136" t="s">
        <v>153</v>
      </c>
      <c r="H193" s="137">
        <v>1</v>
      </c>
      <c r="I193" s="138"/>
      <c r="J193" s="139">
        <f t="shared" si="20"/>
        <v>0</v>
      </c>
      <c r="K193" s="135" t="s">
        <v>32</v>
      </c>
      <c r="L193" s="34"/>
      <c r="M193" s="140" t="s">
        <v>32</v>
      </c>
      <c r="N193" s="141" t="s">
        <v>49</v>
      </c>
      <c r="P193" s="142">
        <f t="shared" si="21"/>
        <v>0</v>
      </c>
      <c r="Q193" s="142">
        <v>0</v>
      </c>
      <c r="R193" s="142">
        <f t="shared" si="22"/>
        <v>0</v>
      </c>
      <c r="S193" s="142">
        <v>0</v>
      </c>
      <c r="T193" s="143">
        <f t="shared" si="23"/>
        <v>0</v>
      </c>
      <c r="AR193" s="144" t="s">
        <v>649</v>
      </c>
      <c r="AT193" s="144" t="s">
        <v>150</v>
      </c>
      <c r="AU193" s="144" t="s">
        <v>85</v>
      </c>
      <c r="AY193" s="18" t="s">
        <v>147</v>
      </c>
      <c r="BE193" s="145">
        <f t="shared" si="24"/>
        <v>0</v>
      </c>
      <c r="BF193" s="145">
        <f t="shared" si="25"/>
        <v>0</v>
      </c>
      <c r="BG193" s="145">
        <f t="shared" si="26"/>
        <v>0</v>
      </c>
      <c r="BH193" s="145">
        <f t="shared" si="27"/>
        <v>0</v>
      </c>
      <c r="BI193" s="145">
        <f t="shared" si="28"/>
        <v>0</v>
      </c>
      <c r="BJ193" s="18" t="s">
        <v>85</v>
      </c>
      <c r="BK193" s="145">
        <f t="shared" si="29"/>
        <v>0</v>
      </c>
      <c r="BL193" s="18" t="s">
        <v>649</v>
      </c>
      <c r="BM193" s="144" t="s">
        <v>1085</v>
      </c>
    </row>
    <row r="194" spans="2:65" s="1" customFormat="1" ht="16.5" customHeight="1">
      <c r="B194" s="34"/>
      <c r="C194" s="133" t="s">
        <v>1086</v>
      </c>
      <c r="D194" s="133" t="s">
        <v>150</v>
      </c>
      <c r="E194" s="134" t="s">
        <v>1087</v>
      </c>
      <c r="F194" s="135" t="s">
        <v>1088</v>
      </c>
      <c r="G194" s="136" t="s">
        <v>153</v>
      </c>
      <c r="H194" s="137">
        <v>1</v>
      </c>
      <c r="I194" s="138"/>
      <c r="J194" s="139">
        <f t="shared" si="20"/>
        <v>0</v>
      </c>
      <c r="K194" s="135" t="s">
        <v>32</v>
      </c>
      <c r="L194" s="34"/>
      <c r="M194" s="140" t="s">
        <v>32</v>
      </c>
      <c r="N194" s="141" t="s">
        <v>49</v>
      </c>
      <c r="P194" s="142">
        <f t="shared" si="21"/>
        <v>0</v>
      </c>
      <c r="Q194" s="142">
        <v>0</v>
      </c>
      <c r="R194" s="142">
        <f t="shared" si="22"/>
        <v>0</v>
      </c>
      <c r="S194" s="142">
        <v>0</v>
      </c>
      <c r="T194" s="143">
        <f t="shared" si="23"/>
        <v>0</v>
      </c>
      <c r="AR194" s="144" t="s">
        <v>649</v>
      </c>
      <c r="AT194" s="144" t="s">
        <v>150</v>
      </c>
      <c r="AU194" s="144" t="s">
        <v>85</v>
      </c>
      <c r="AY194" s="18" t="s">
        <v>147</v>
      </c>
      <c r="BE194" s="145">
        <f t="shared" si="24"/>
        <v>0</v>
      </c>
      <c r="BF194" s="145">
        <f t="shared" si="25"/>
        <v>0</v>
      </c>
      <c r="BG194" s="145">
        <f t="shared" si="26"/>
        <v>0</v>
      </c>
      <c r="BH194" s="145">
        <f t="shared" si="27"/>
        <v>0</v>
      </c>
      <c r="BI194" s="145">
        <f t="shared" si="28"/>
        <v>0</v>
      </c>
      <c r="BJ194" s="18" t="s">
        <v>85</v>
      </c>
      <c r="BK194" s="145">
        <f t="shared" si="29"/>
        <v>0</v>
      </c>
      <c r="BL194" s="18" t="s">
        <v>649</v>
      </c>
      <c r="BM194" s="144" t="s">
        <v>1089</v>
      </c>
    </row>
    <row r="195" spans="2:65" s="1" customFormat="1" ht="16.5" customHeight="1">
      <c r="B195" s="34"/>
      <c r="C195" s="133" t="s">
        <v>1090</v>
      </c>
      <c r="D195" s="133" t="s">
        <v>150</v>
      </c>
      <c r="E195" s="134" t="s">
        <v>1091</v>
      </c>
      <c r="F195" s="135" t="s">
        <v>1092</v>
      </c>
      <c r="G195" s="136" t="s">
        <v>153</v>
      </c>
      <c r="H195" s="137">
        <v>1</v>
      </c>
      <c r="I195" s="138"/>
      <c r="J195" s="139">
        <f t="shared" si="20"/>
        <v>0</v>
      </c>
      <c r="K195" s="135" t="s">
        <v>32</v>
      </c>
      <c r="L195" s="34"/>
      <c r="M195" s="140" t="s">
        <v>32</v>
      </c>
      <c r="N195" s="141" t="s">
        <v>49</v>
      </c>
      <c r="P195" s="142">
        <f t="shared" si="21"/>
        <v>0</v>
      </c>
      <c r="Q195" s="142">
        <v>0</v>
      </c>
      <c r="R195" s="142">
        <f t="shared" si="22"/>
        <v>0</v>
      </c>
      <c r="S195" s="142">
        <v>0</v>
      </c>
      <c r="T195" s="143">
        <f t="shared" si="23"/>
        <v>0</v>
      </c>
      <c r="AR195" s="144" t="s">
        <v>649</v>
      </c>
      <c r="AT195" s="144" t="s">
        <v>150</v>
      </c>
      <c r="AU195" s="144" t="s">
        <v>85</v>
      </c>
      <c r="AY195" s="18" t="s">
        <v>147</v>
      </c>
      <c r="BE195" s="145">
        <f t="shared" si="24"/>
        <v>0</v>
      </c>
      <c r="BF195" s="145">
        <f t="shared" si="25"/>
        <v>0</v>
      </c>
      <c r="BG195" s="145">
        <f t="shared" si="26"/>
        <v>0</v>
      </c>
      <c r="BH195" s="145">
        <f t="shared" si="27"/>
        <v>0</v>
      </c>
      <c r="BI195" s="145">
        <f t="shared" si="28"/>
        <v>0</v>
      </c>
      <c r="BJ195" s="18" t="s">
        <v>85</v>
      </c>
      <c r="BK195" s="145">
        <f t="shared" si="29"/>
        <v>0</v>
      </c>
      <c r="BL195" s="18" t="s">
        <v>649</v>
      </c>
      <c r="BM195" s="144" t="s">
        <v>1093</v>
      </c>
    </row>
    <row r="196" spans="2:65" s="1" customFormat="1" ht="16.5" customHeight="1">
      <c r="B196" s="34"/>
      <c r="C196" s="133" t="s">
        <v>1094</v>
      </c>
      <c r="D196" s="133" t="s">
        <v>150</v>
      </c>
      <c r="E196" s="134" t="s">
        <v>1095</v>
      </c>
      <c r="F196" s="135" t="s">
        <v>1096</v>
      </c>
      <c r="G196" s="136" t="s">
        <v>153</v>
      </c>
      <c r="H196" s="137">
        <v>1</v>
      </c>
      <c r="I196" s="138"/>
      <c r="J196" s="139">
        <f t="shared" si="20"/>
        <v>0</v>
      </c>
      <c r="K196" s="135" t="s">
        <v>32</v>
      </c>
      <c r="L196" s="34"/>
      <c r="M196" s="140" t="s">
        <v>32</v>
      </c>
      <c r="N196" s="141" t="s">
        <v>49</v>
      </c>
      <c r="P196" s="142">
        <f t="shared" si="21"/>
        <v>0</v>
      </c>
      <c r="Q196" s="142">
        <v>0</v>
      </c>
      <c r="R196" s="142">
        <f t="shared" si="22"/>
        <v>0</v>
      </c>
      <c r="S196" s="142">
        <v>0</v>
      </c>
      <c r="T196" s="143">
        <f t="shared" si="23"/>
        <v>0</v>
      </c>
      <c r="AR196" s="144" t="s">
        <v>649</v>
      </c>
      <c r="AT196" s="144" t="s">
        <v>150</v>
      </c>
      <c r="AU196" s="144" t="s">
        <v>85</v>
      </c>
      <c r="AY196" s="18" t="s">
        <v>147</v>
      </c>
      <c r="BE196" s="145">
        <f t="shared" si="24"/>
        <v>0</v>
      </c>
      <c r="BF196" s="145">
        <f t="shared" si="25"/>
        <v>0</v>
      </c>
      <c r="BG196" s="145">
        <f t="shared" si="26"/>
        <v>0</v>
      </c>
      <c r="BH196" s="145">
        <f t="shared" si="27"/>
        <v>0</v>
      </c>
      <c r="BI196" s="145">
        <f t="shared" si="28"/>
        <v>0</v>
      </c>
      <c r="BJ196" s="18" t="s">
        <v>85</v>
      </c>
      <c r="BK196" s="145">
        <f t="shared" si="29"/>
        <v>0</v>
      </c>
      <c r="BL196" s="18" t="s">
        <v>649</v>
      </c>
      <c r="BM196" s="144" t="s">
        <v>1097</v>
      </c>
    </row>
    <row r="197" spans="2:65" s="1" customFormat="1" ht="16.5" customHeight="1">
      <c r="B197" s="34"/>
      <c r="C197" s="133" t="s">
        <v>1098</v>
      </c>
      <c r="D197" s="133" t="s">
        <v>150</v>
      </c>
      <c r="E197" s="134" t="s">
        <v>1099</v>
      </c>
      <c r="F197" s="135" t="s">
        <v>1100</v>
      </c>
      <c r="G197" s="136" t="s">
        <v>153</v>
      </c>
      <c r="H197" s="137">
        <v>1</v>
      </c>
      <c r="I197" s="138"/>
      <c r="J197" s="139">
        <f t="shared" si="20"/>
        <v>0</v>
      </c>
      <c r="K197" s="135" t="s">
        <v>32</v>
      </c>
      <c r="L197" s="34"/>
      <c r="M197" s="140" t="s">
        <v>32</v>
      </c>
      <c r="N197" s="141" t="s">
        <v>49</v>
      </c>
      <c r="P197" s="142">
        <f t="shared" si="21"/>
        <v>0</v>
      </c>
      <c r="Q197" s="142">
        <v>0</v>
      </c>
      <c r="R197" s="142">
        <f t="shared" si="22"/>
        <v>0</v>
      </c>
      <c r="S197" s="142">
        <v>0</v>
      </c>
      <c r="T197" s="143">
        <f t="shared" si="23"/>
        <v>0</v>
      </c>
      <c r="AR197" s="144" t="s">
        <v>649</v>
      </c>
      <c r="AT197" s="144" t="s">
        <v>150</v>
      </c>
      <c r="AU197" s="144" t="s">
        <v>85</v>
      </c>
      <c r="AY197" s="18" t="s">
        <v>147</v>
      </c>
      <c r="BE197" s="145">
        <f t="shared" si="24"/>
        <v>0</v>
      </c>
      <c r="BF197" s="145">
        <f t="shared" si="25"/>
        <v>0</v>
      </c>
      <c r="BG197" s="145">
        <f t="shared" si="26"/>
        <v>0</v>
      </c>
      <c r="BH197" s="145">
        <f t="shared" si="27"/>
        <v>0</v>
      </c>
      <c r="BI197" s="145">
        <f t="shared" si="28"/>
        <v>0</v>
      </c>
      <c r="BJ197" s="18" t="s">
        <v>85</v>
      </c>
      <c r="BK197" s="145">
        <f t="shared" si="29"/>
        <v>0</v>
      </c>
      <c r="BL197" s="18" t="s">
        <v>649</v>
      </c>
      <c r="BM197" s="144" t="s">
        <v>1101</v>
      </c>
    </row>
    <row r="198" spans="2:65" s="1" customFormat="1" ht="24.2" customHeight="1">
      <c r="B198" s="34"/>
      <c r="C198" s="133" t="s">
        <v>1102</v>
      </c>
      <c r="D198" s="133" t="s">
        <v>150</v>
      </c>
      <c r="E198" s="134" t="s">
        <v>1103</v>
      </c>
      <c r="F198" s="135" t="s">
        <v>1104</v>
      </c>
      <c r="G198" s="136" t="s">
        <v>1105</v>
      </c>
      <c r="H198" s="137">
        <v>1</v>
      </c>
      <c r="I198" s="138"/>
      <c r="J198" s="139">
        <f t="shared" si="20"/>
        <v>0</v>
      </c>
      <c r="K198" s="135" t="s">
        <v>32</v>
      </c>
      <c r="L198" s="34"/>
      <c r="M198" s="140" t="s">
        <v>32</v>
      </c>
      <c r="N198" s="141" t="s">
        <v>49</v>
      </c>
      <c r="P198" s="142">
        <f t="shared" si="21"/>
        <v>0</v>
      </c>
      <c r="Q198" s="142">
        <v>0</v>
      </c>
      <c r="R198" s="142">
        <f t="shared" si="22"/>
        <v>0</v>
      </c>
      <c r="S198" s="142">
        <v>0</v>
      </c>
      <c r="T198" s="143">
        <f t="shared" si="23"/>
        <v>0</v>
      </c>
      <c r="AR198" s="144" t="s">
        <v>649</v>
      </c>
      <c r="AT198" s="144" t="s">
        <v>150</v>
      </c>
      <c r="AU198" s="144" t="s">
        <v>85</v>
      </c>
      <c r="AY198" s="18" t="s">
        <v>147</v>
      </c>
      <c r="BE198" s="145">
        <f t="shared" si="24"/>
        <v>0</v>
      </c>
      <c r="BF198" s="145">
        <f t="shared" si="25"/>
        <v>0</v>
      </c>
      <c r="BG198" s="145">
        <f t="shared" si="26"/>
        <v>0</v>
      </c>
      <c r="BH198" s="145">
        <f t="shared" si="27"/>
        <v>0</v>
      </c>
      <c r="BI198" s="145">
        <f t="shared" si="28"/>
        <v>0</v>
      </c>
      <c r="BJ198" s="18" t="s">
        <v>85</v>
      </c>
      <c r="BK198" s="145">
        <f t="shared" si="29"/>
        <v>0</v>
      </c>
      <c r="BL198" s="18" t="s">
        <v>649</v>
      </c>
      <c r="BM198" s="144" t="s">
        <v>1106</v>
      </c>
    </row>
    <row r="199" spans="2:65" s="11" customFormat="1" ht="25.9" customHeight="1">
      <c r="B199" s="121"/>
      <c r="D199" s="122" t="s">
        <v>77</v>
      </c>
      <c r="E199" s="123" t="s">
        <v>644</v>
      </c>
      <c r="F199" s="123" t="s">
        <v>1107</v>
      </c>
      <c r="I199" s="124"/>
      <c r="J199" s="125">
        <f>BK199</f>
        <v>0</v>
      </c>
      <c r="L199" s="121"/>
      <c r="M199" s="126"/>
      <c r="P199" s="127">
        <f>SUM(P200:P201)</f>
        <v>0</v>
      </c>
      <c r="R199" s="127">
        <f>SUM(R200:R201)</f>
        <v>0</v>
      </c>
      <c r="T199" s="128">
        <f>SUM(T200:T201)</f>
        <v>0</v>
      </c>
      <c r="AR199" s="122" t="s">
        <v>155</v>
      </c>
      <c r="AT199" s="129" t="s">
        <v>77</v>
      </c>
      <c r="AU199" s="129" t="s">
        <v>78</v>
      </c>
      <c r="AY199" s="122" t="s">
        <v>147</v>
      </c>
      <c r="BK199" s="130">
        <f>SUM(BK200:BK201)</f>
        <v>0</v>
      </c>
    </row>
    <row r="200" spans="2:65" s="1" customFormat="1" ht="21.75" customHeight="1">
      <c r="B200" s="34"/>
      <c r="C200" s="133" t="s">
        <v>1108</v>
      </c>
      <c r="D200" s="133" t="s">
        <v>150</v>
      </c>
      <c r="E200" s="134" t="s">
        <v>1109</v>
      </c>
      <c r="F200" s="135" t="s">
        <v>1110</v>
      </c>
      <c r="G200" s="136" t="s">
        <v>242</v>
      </c>
      <c r="H200" s="137">
        <v>10</v>
      </c>
      <c r="I200" s="138"/>
      <c r="J200" s="139">
        <f>ROUND(I200*H200,2)</f>
        <v>0</v>
      </c>
      <c r="K200" s="135" t="s">
        <v>32</v>
      </c>
      <c r="L200" s="34"/>
      <c r="M200" s="140" t="s">
        <v>32</v>
      </c>
      <c r="N200" s="141" t="s">
        <v>49</v>
      </c>
      <c r="P200" s="142">
        <f>O200*H200</f>
        <v>0</v>
      </c>
      <c r="Q200" s="142">
        <v>0</v>
      </c>
      <c r="R200" s="142">
        <f>Q200*H200</f>
        <v>0</v>
      </c>
      <c r="S200" s="142">
        <v>0</v>
      </c>
      <c r="T200" s="143">
        <f>S200*H200</f>
        <v>0</v>
      </c>
      <c r="AR200" s="144" t="s">
        <v>649</v>
      </c>
      <c r="AT200" s="144" t="s">
        <v>150</v>
      </c>
      <c r="AU200" s="144" t="s">
        <v>85</v>
      </c>
      <c r="AY200" s="18" t="s">
        <v>147</v>
      </c>
      <c r="BE200" s="145">
        <f>IF(N200="základní",J200,0)</f>
        <v>0</v>
      </c>
      <c r="BF200" s="145">
        <f>IF(N200="snížená",J200,0)</f>
        <v>0</v>
      </c>
      <c r="BG200" s="145">
        <f>IF(N200="zákl. přenesená",J200,0)</f>
        <v>0</v>
      </c>
      <c r="BH200" s="145">
        <f>IF(N200="sníž. přenesená",J200,0)</f>
        <v>0</v>
      </c>
      <c r="BI200" s="145">
        <f>IF(N200="nulová",J200,0)</f>
        <v>0</v>
      </c>
      <c r="BJ200" s="18" t="s">
        <v>85</v>
      </c>
      <c r="BK200" s="145">
        <f>ROUND(I200*H200,2)</f>
        <v>0</v>
      </c>
      <c r="BL200" s="18" t="s">
        <v>649</v>
      </c>
      <c r="BM200" s="144" t="s">
        <v>1111</v>
      </c>
    </row>
    <row r="201" spans="2:65" s="1" customFormat="1" ht="16.5" customHeight="1">
      <c r="B201" s="34"/>
      <c r="C201" s="133" t="s">
        <v>1112</v>
      </c>
      <c r="D201" s="133" t="s">
        <v>150</v>
      </c>
      <c r="E201" s="134" t="s">
        <v>1113</v>
      </c>
      <c r="F201" s="135" t="s">
        <v>1114</v>
      </c>
      <c r="G201" s="136" t="s">
        <v>242</v>
      </c>
      <c r="H201" s="137">
        <v>10</v>
      </c>
      <c r="I201" s="138"/>
      <c r="J201" s="139">
        <f>ROUND(I201*H201,2)</f>
        <v>0</v>
      </c>
      <c r="K201" s="135" t="s">
        <v>32</v>
      </c>
      <c r="L201" s="34"/>
      <c r="M201" s="140" t="s">
        <v>32</v>
      </c>
      <c r="N201" s="141" t="s">
        <v>49</v>
      </c>
      <c r="P201" s="142">
        <f>O201*H201</f>
        <v>0</v>
      </c>
      <c r="Q201" s="142">
        <v>0</v>
      </c>
      <c r="R201" s="142">
        <f>Q201*H201</f>
        <v>0</v>
      </c>
      <c r="S201" s="142">
        <v>0</v>
      </c>
      <c r="T201" s="143">
        <f>S201*H201</f>
        <v>0</v>
      </c>
      <c r="AR201" s="144" t="s">
        <v>649</v>
      </c>
      <c r="AT201" s="144" t="s">
        <v>150</v>
      </c>
      <c r="AU201" s="144" t="s">
        <v>85</v>
      </c>
      <c r="AY201" s="18" t="s">
        <v>147</v>
      </c>
      <c r="BE201" s="145">
        <f>IF(N201="základní",J201,0)</f>
        <v>0</v>
      </c>
      <c r="BF201" s="145">
        <f>IF(N201="snížená",J201,0)</f>
        <v>0</v>
      </c>
      <c r="BG201" s="145">
        <f>IF(N201="zákl. přenesená",J201,0)</f>
        <v>0</v>
      </c>
      <c r="BH201" s="145">
        <f>IF(N201="sníž. přenesená",J201,0)</f>
        <v>0</v>
      </c>
      <c r="BI201" s="145">
        <f>IF(N201="nulová",J201,0)</f>
        <v>0</v>
      </c>
      <c r="BJ201" s="18" t="s">
        <v>85</v>
      </c>
      <c r="BK201" s="145">
        <f>ROUND(I201*H201,2)</f>
        <v>0</v>
      </c>
      <c r="BL201" s="18" t="s">
        <v>649</v>
      </c>
      <c r="BM201" s="144" t="s">
        <v>1115</v>
      </c>
    </row>
    <row r="202" spans="2:65" s="11" customFormat="1" ht="25.9" customHeight="1">
      <c r="B202" s="121"/>
      <c r="D202" s="122" t="s">
        <v>77</v>
      </c>
      <c r="E202" s="123" t="s">
        <v>1116</v>
      </c>
      <c r="F202" s="123" t="s">
        <v>1117</v>
      </c>
      <c r="I202" s="124"/>
      <c r="J202" s="125">
        <f>BK202</f>
        <v>0</v>
      </c>
      <c r="L202" s="121"/>
      <c r="M202" s="126"/>
      <c r="P202" s="127">
        <f>SUM(P203:P224)</f>
        <v>0</v>
      </c>
      <c r="R202" s="127">
        <f>SUM(R203:R224)</f>
        <v>0</v>
      </c>
      <c r="T202" s="128">
        <f>SUM(T203:T224)</f>
        <v>0</v>
      </c>
      <c r="AR202" s="122" t="s">
        <v>155</v>
      </c>
      <c r="AT202" s="129" t="s">
        <v>77</v>
      </c>
      <c r="AU202" s="129" t="s">
        <v>78</v>
      </c>
      <c r="AY202" s="122" t="s">
        <v>147</v>
      </c>
      <c r="BK202" s="130">
        <f>SUM(BK203:BK224)</f>
        <v>0</v>
      </c>
    </row>
    <row r="203" spans="2:65" s="1" customFormat="1" ht="16.5" customHeight="1">
      <c r="B203" s="34"/>
      <c r="C203" s="133" t="s">
        <v>1118</v>
      </c>
      <c r="D203" s="133" t="s">
        <v>150</v>
      </c>
      <c r="E203" s="134" t="s">
        <v>1119</v>
      </c>
      <c r="F203" s="135" t="s">
        <v>1120</v>
      </c>
      <c r="G203" s="136" t="s">
        <v>1105</v>
      </c>
      <c r="H203" s="137">
        <v>1</v>
      </c>
      <c r="I203" s="138"/>
      <c r="J203" s="139">
        <f t="shared" ref="J203:J224" si="30">ROUND(I203*H203,2)</f>
        <v>0</v>
      </c>
      <c r="K203" s="135" t="s">
        <v>32</v>
      </c>
      <c r="L203" s="34"/>
      <c r="M203" s="140" t="s">
        <v>32</v>
      </c>
      <c r="N203" s="141" t="s">
        <v>49</v>
      </c>
      <c r="P203" s="142">
        <f t="shared" ref="P203:P224" si="31">O203*H203</f>
        <v>0</v>
      </c>
      <c r="Q203" s="142">
        <v>0</v>
      </c>
      <c r="R203" s="142">
        <f t="shared" ref="R203:R224" si="32">Q203*H203</f>
        <v>0</v>
      </c>
      <c r="S203" s="142">
        <v>0</v>
      </c>
      <c r="T203" s="143">
        <f t="shared" ref="T203:T224" si="33">S203*H203</f>
        <v>0</v>
      </c>
      <c r="AR203" s="144" t="s">
        <v>649</v>
      </c>
      <c r="AT203" s="144" t="s">
        <v>150</v>
      </c>
      <c r="AU203" s="144" t="s">
        <v>85</v>
      </c>
      <c r="AY203" s="18" t="s">
        <v>147</v>
      </c>
      <c r="BE203" s="145">
        <f t="shared" ref="BE203:BE224" si="34">IF(N203="základní",J203,0)</f>
        <v>0</v>
      </c>
      <c r="BF203" s="145">
        <f t="shared" ref="BF203:BF224" si="35">IF(N203="snížená",J203,0)</f>
        <v>0</v>
      </c>
      <c r="BG203" s="145">
        <f t="shared" ref="BG203:BG224" si="36">IF(N203="zákl. přenesená",J203,0)</f>
        <v>0</v>
      </c>
      <c r="BH203" s="145">
        <f t="shared" ref="BH203:BH224" si="37">IF(N203="sníž. přenesená",J203,0)</f>
        <v>0</v>
      </c>
      <c r="BI203" s="145">
        <f t="shared" ref="BI203:BI224" si="38">IF(N203="nulová",J203,0)</f>
        <v>0</v>
      </c>
      <c r="BJ203" s="18" t="s">
        <v>85</v>
      </c>
      <c r="BK203" s="145">
        <f t="shared" ref="BK203:BK224" si="39">ROUND(I203*H203,2)</f>
        <v>0</v>
      </c>
      <c r="BL203" s="18" t="s">
        <v>649</v>
      </c>
      <c r="BM203" s="144" t="s">
        <v>1121</v>
      </c>
    </row>
    <row r="204" spans="2:65" s="1" customFormat="1" ht="16.5" customHeight="1">
      <c r="B204" s="34"/>
      <c r="C204" s="133" t="s">
        <v>1122</v>
      </c>
      <c r="D204" s="133" t="s">
        <v>150</v>
      </c>
      <c r="E204" s="134" t="s">
        <v>1123</v>
      </c>
      <c r="F204" s="135" t="s">
        <v>1124</v>
      </c>
      <c r="G204" s="136" t="s">
        <v>1125</v>
      </c>
      <c r="H204" s="137">
        <v>8</v>
      </c>
      <c r="I204" s="138"/>
      <c r="J204" s="139">
        <f t="shared" si="30"/>
        <v>0</v>
      </c>
      <c r="K204" s="135" t="s">
        <v>32</v>
      </c>
      <c r="L204" s="34"/>
      <c r="M204" s="140" t="s">
        <v>32</v>
      </c>
      <c r="N204" s="141" t="s">
        <v>49</v>
      </c>
      <c r="P204" s="142">
        <f t="shared" si="31"/>
        <v>0</v>
      </c>
      <c r="Q204" s="142">
        <v>0</v>
      </c>
      <c r="R204" s="142">
        <f t="shared" si="32"/>
        <v>0</v>
      </c>
      <c r="S204" s="142">
        <v>0</v>
      </c>
      <c r="T204" s="143">
        <f t="shared" si="33"/>
        <v>0</v>
      </c>
      <c r="AR204" s="144" t="s">
        <v>649</v>
      </c>
      <c r="AT204" s="144" t="s">
        <v>150</v>
      </c>
      <c r="AU204" s="144" t="s">
        <v>85</v>
      </c>
      <c r="AY204" s="18" t="s">
        <v>147</v>
      </c>
      <c r="BE204" s="145">
        <f t="shared" si="34"/>
        <v>0</v>
      </c>
      <c r="BF204" s="145">
        <f t="shared" si="35"/>
        <v>0</v>
      </c>
      <c r="BG204" s="145">
        <f t="shared" si="36"/>
        <v>0</v>
      </c>
      <c r="BH204" s="145">
        <f t="shared" si="37"/>
        <v>0</v>
      </c>
      <c r="BI204" s="145">
        <f t="shared" si="38"/>
        <v>0</v>
      </c>
      <c r="BJ204" s="18" t="s">
        <v>85</v>
      </c>
      <c r="BK204" s="145">
        <f t="shared" si="39"/>
        <v>0</v>
      </c>
      <c r="BL204" s="18" t="s">
        <v>649</v>
      </c>
      <c r="BM204" s="144" t="s">
        <v>1126</v>
      </c>
    </row>
    <row r="205" spans="2:65" s="1" customFormat="1" ht="16.5" customHeight="1">
      <c r="B205" s="34"/>
      <c r="C205" s="133" t="s">
        <v>1127</v>
      </c>
      <c r="D205" s="133" t="s">
        <v>150</v>
      </c>
      <c r="E205" s="134" t="s">
        <v>1128</v>
      </c>
      <c r="F205" s="135" t="s">
        <v>1129</v>
      </c>
      <c r="G205" s="136" t="s">
        <v>1105</v>
      </c>
      <c r="H205" s="137">
        <v>1</v>
      </c>
      <c r="I205" s="138"/>
      <c r="J205" s="139">
        <f t="shared" si="30"/>
        <v>0</v>
      </c>
      <c r="K205" s="135" t="s">
        <v>32</v>
      </c>
      <c r="L205" s="34"/>
      <c r="M205" s="140" t="s">
        <v>32</v>
      </c>
      <c r="N205" s="141" t="s">
        <v>49</v>
      </c>
      <c r="P205" s="142">
        <f t="shared" si="31"/>
        <v>0</v>
      </c>
      <c r="Q205" s="142">
        <v>0</v>
      </c>
      <c r="R205" s="142">
        <f t="shared" si="32"/>
        <v>0</v>
      </c>
      <c r="S205" s="142">
        <v>0</v>
      </c>
      <c r="T205" s="143">
        <f t="shared" si="33"/>
        <v>0</v>
      </c>
      <c r="AR205" s="144" t="s">
        <v>649</v>
      </c>
      <c r="AT205" s="144" t="s">
        <v>150</v>
      </c>
      <c r="AU205" s="144" t="s">
        <v>85</v>
      </c>
      <c r="AY205" s="18" t="s">
        <v>147</v>
      </c>
      <c r="BE205" s="145">
        <f t="shared" si="34"/>
        <v>0</v>
      </c>
      <c r="BF205" s="145">
        <f t="shared" si="35"/>
        <v>0</v>
      </c>
      <c r="BG205" s="145">
        <f t="shared" si="36"/>
        <v>0</v>
      </c>
      <c r="BH205" s="145">
        <f t="shared" si="37"/>
        <v>0</v>
      </c>
      <c r="BI205" s="145">
        <f t="shared" si="38"/>
        <v>0</v>
      </c>
      <c r="BJ205" s="18" t="s">
        <v>85</v>
      </c>
      <c r="BK205" s="145">
        <f t="shared" si="39"/>
        <v>0</v>
      </c>
      <c r="BL205" s="18" t="s">
        <v>649</v>
      </c>
      <c r="BM205" s="144" t="s">
        <v>1130</v>
      </c>
    </row>
    <row r="206" spans="2:65" s="1" customFormat="1" ht="21.75" customHeight="1">
      <c r="B206" s="34"/>
      <c r="C206" s="133" t="s">
        <v>1131</v>
      </c>
      <c r="D206" s="133" t="s">
        <v>150</v>
      </c>
      <c r="E206" s="134" t="s">
        <v>1132</v>
      </c>
      <c r="F206" s="135" t="s">
        <v>1133</v>
      </c>
      <c r="G206" s="136" t="s">
        <v>1125</v>
      </c>
      <c r="H206" s="137">
        <v>3</v>
      </c>
      <c r="I206" s="138"/>
      <c r="J206" s="139">
        <f t="shared" si="30"/>
        <v>0</v>
      </c>
      <c r="K206" s="135" t="s">
        <v>32</v>
      </c>
      <c r="L206" s="34"/>
      <c r="M206" s="140" t="s">
        <v>32</v>
      </c>
      <c r="N206" s="141" t="s">
        <v>49</v>
      </c>
      <c r="P206" s="142">
        <f t="shared" si="31"/>
        <v>0</v>
      </c>
      <c r="Q206" s="142">
        <v>0</v>
      </c>
      <c r="R206" s="142">
        <f t="shared" si="32"/>
        <v>0</v>
      </c>
      <c r="S206" s="142">
        <v>0</v>
      </c>
      <c r="T206" s="143">
        <f t="shared" si="33"/>
        <v>0</v>
      </c>
      <c r="AR206" s="144" t="s">
        <v>649</v>
      </c>
      <c r="AT206" s="144" t="s">
        <v>150</v>
      </c>
      <c r="AU206" s="144" t="s">
        <v>85</v>
      </c>
      <c r="AY206" s="18" t="s">
        <v>147</v>
      </c>
      <c r="BE206" s="145">
        <f t="shared" si="34"/>
        <v>0</v>
      </c>
      <c r="BF206" s="145">
        <f t="shared" si="35"/>
        <v>0</v>
      </c>
      <c r="BG206" s="145">
        <f t="shared" si="36"/>
        <v>0</v>
      </c>
      <c r="BH206" s="145">
        <f t="shared" si="37"/>
        <v>0</v>
      </c>
      <c r="BI206" s="145">
        <f t="shared" si="38"/>
        <v>0</v>
      </c>
      <c r="BJ206" s="18" t="s">
        <v>85</v>
      </c>
      <c r="BK206" s="145">
        <f t="shared" si="39"/>
        <v>0</v>
      </c>
      <c r="BL206" s="18" t="s">
        <v>649</v>
      </c>
      <c r="BM206" s="144" t="s">
        <v>1134</v>
      </c>
    </row>
    <row r="207" spans="2:65" s="1" customFormat="1" ht="16.5" customHeight="1">
      <c r="B207" s="34"/>
      <c r="C207" s="133" t="s">
        <v>1135</v>
      </c>
      <c r="D207" s="133" t="s">
        <v>150</v>
      </c>
      <c r="E207" s="134" t="s">
        <v>1136</v>
      </c>
      <c r="F207" s="135" t="s">
        <v>1137</v>
      </c>
      <c r="G207" s="136" t="s">
        <v>1125</v>
      </c>
      <c r="H207" s="137">
        <v>1</v>
      </c>
      <c r="I207" s="138"/>
      <c r="J207" s="139">
        <f t="shared" si="30"/>
        <v>0</v>
      </c>
      <c r="K207" s="135" t="s">
        <v>32</v>
      </c>
      <c r="L207" s="34"/>
      <c r="M207" s="140" t="s">
        <v>32</v>
      </c>
      <c r="N207" s="141" t="s">
        <v>49</v>
      </c>
      <c r="P207" s="142">
        <f t="shared" si="31"/>
        <v>0</v>
      </c>
      <c r="Q207" s="142">
        <v>0</v>
      </c>
      <c r="R207" s="142">
        <f t="shared" si="32"/>
        <v>0</v>
      </c>
      <c r="S207" s="142">
        <v>0</v>
      </c>
      <c r="T207" s="143">
        <f t="shared" si="33"/>
        <v>0</v>
      </c>
      <c r="AR207" s="144" t="s">
        <v>649</v>
      </c>
      <c r="AT207" s="144" t="s">
        <v>150</v>
      </c>
      <c r="AU207" s="144" t="s">
        <v>85</v>
      </c>
      <c r="AY207" s="18" t="s">
        <v>147</v>
      </c>
      <c r="BE207" s="145">
        <f t="shared" si="34"/>
        <v>0</v>
      </c>
      <c r="BF207" s="145">
        <f t="shared" si="35"/>
        <v>0</v>
      </c>
      <c r="BG207" s="145">
        <f t="shared" si="36"/>
        <v>0</v>
      </c>
      <c r="BH207" s="145">
        <f t="shared" si="37"/>
        <v>0</v>
      </c>
      <c r="BI207" s="145">
        <f t="shared" si="38"/>
        <v>0</v>
      </c>
      <c r="BJ207" s="18" t="s">
        <v>85</v>
      </c>
      <c r="BK207" s="145">
        <f t="shared" si="39"/>
        <v>0</v>
      </c>
      <c r="BL207" s="18" t="s">
        <v>649</v>
      </c>
      <c r="BM207" s="144" t="s">
        <v>1138</v>
      </c>
    </row>
    <row r="208" spans="2:65" s="1" customFormat="1" ht="16.5" customHeight="1">
      <c r="B208" s="34"/>
      <c r="C208" s="133" t="s">
        <v>1139</v>
      </c>
      <c r="D208" s="133" t="s">
        <v>150</v>
      </c>
      <c r="E208" s="134" t="s">
        <v>1140</v>
      </c>
      <c r="F208" s="135" t="s">
        <v>1141</v>
      </c>
      <c r="G208" s="136" t="s">
        <v>1125</v>
      </c>
      <c r="H208" s="137">
        <v>32</v>
      </c>
      <c r="I208" s="138"/>
      <c r="J208" s="139">
        <f t="shared" si="30"/>
        <v>0</v>
      </c>
      <c r="K208" s="135" t="s">
        <v>32</v>
      </c>
      <c r="L208" s="34"/>
      <c r="M208" s="140" t="s">
        <v>32</v>
      </c>
      <c r="N208" s="141" t="s">
        <v>49</v>
      </c>
      <c r="P208" s="142">
        <f t="shared" si="31"/>
        <v>0</v>
      </c>
      <c r="Q208" s="142">
        <v>0</v>
      </c>
      <c r="R208" s="142">
        <f t="shared" si="32"/>
        <v>0</v>
      </c>
      <c r="S208" s="142">
        <v>0</v>
      </c>
      <c r="T208" s="143">
        <f t="shared" si="33"/>
        <v>0</v>
      </c>
      <c r="AR208" s="144" t="s">
        <v>649</v>
      </c>
      <c r="AT208" s="144" t="s">
        <v>150</v>
      </c>
      <c r="AU208" s="144" t="s">
        <v>85</v>
      </c>
      <c r="AY208" s="18" t="s">
        <v>147</v>
      </c>
      <c r="BE208" s="145">
        <f t="shared" si="34"/>
        <v>0</v>
      </c>
      <c r="BF208" s="145">
        <f t="shared" si="35"/>
        <v>0</v>
      </c>
      <c r="BG208" s="145">
        <f t="shared" si="36"/>
        <v>0</v>
      </c>
      <c r="BH208" s="145">
        <f t="shared" si="37"/>
        <v>0</v>
      </c>
      <c r="BI208" s="145">
        <f t="shared" si="38"/>
        <v>0</v>
      </c>
      <c r="BJ208" s="18" t="s">
        <v>85</v>
      </c>
      <c r="BK208" s="145">
        <f t="shared" si="39"/>
        <v>0</v>
      </c>
      <c r="BL208" s="18" t="s">
        <v>649</v>
      </c>
      <c r="BM208" s="144" t="s">
        <v>1142</v>
      </c>
    </row>
    <row r="209" spans="2:65" s="1" customFormat="1" ht="16.5" customHeight="1">
      <c r="B209" s="34"/>
      <c r="C209" s="133" t="s">
        <v>1143</v>
      </c>
      <c r="D209" s="133" t="s">
        <v>150</v>
      </c>
      <c r="E209" s="134" t="s">
        <v>1144</v>
      </c>
      <c r="F209" s="135" t="s">
        <v>1145</v>
      </c>
      <c r="G209" s="136" t="s">
        <v>1125</v>
      </c>
      <c r="H209" s="137">
        <v>16</v>
      </c>
      <c r="I209" s="138"/>
      <c r="J209" s="139">
        <f t="shared" si="30"/>
        <v>0</v>
      </c>
      <c r="K209" s="135" t="s">
        <v>32</v>
      </c>
      <c r="L209" s="34"/>
      <c r="M209" s="140" t="s">
        <v>32</v>
      </c>
      <c r="N209" s="141" t="s">
        <v>49</v>
      </c>
      <c r="P209" s="142">
        <f t="shared" si="31"/>
        <v>0</v>
      </c>
      <c r="Q209" s="142">
        <v>0</v>
      </c>
      <c r="R209" s="142">
        <f t="shared" si="32"/>
        <v>0</v>
      </c>
      <c r="S209" s="142">
        <v>0</v>
      </c>
      <c r="T209" s="143">
        <f t="shared" si="33"/>
        <v>0</v>
      </c>
      <c r="AR209" s="144" t="s">
        <v>649</v>
      </c>
      <c r="AT209" s="144" t="s">
        <v>150</v>
      </c>
      <c r="AU209" s="144" t="s">
        <v>85</v>
      </c>
      <c r="AY209" s="18" t="s">
        <v>147</v>
      </c>
      <c r="BE209" s="145">
        <f t="shared" si="34"/>
        <v>0</v>
      </c>
      <c r="BF209" s="145">
        <f t="shared" si="35"/>
        <v>0</v>
      </c>
      <c r="BG209" s="145">
        <f t="shared" si="36"/>
        <v>0</v>
      </c>
      <c r="BH209" s="145">
        <f t="shared" si="37"/>
        <v>0</v>
      </c>
      <c r="BI209" s="145">
        <f t="shared" si="38"/>
        <v>0</v>
      </c>
      <c r="BJ209" s="18" t="s">
        <v>85</v>
      </c>
      <c r="BK209" s="145">
        <f t="shared" si="39"/>
        <v>0</v>
      </c>
      <c r="BL209" s="18" t="s">
        <v>649</v>
      </c>
      <c r="BM209" s="144" t="s">
        <v>1146</v>
      </c>
    </row>
    <row r="210" spans="2:65" s="1" customFormat="1" ht="21.75" customHeight="1">
      <c r="B210" s="34"/>
      <c r="C210" s="133" t="s">
        <v>1147</v>
      </c>
      <c r="D210" s="133" t="s">
        <v>150</v>
      </c>
      <c r="E210" s="134" t="s">
        <v>1148</v>
      </c>
      <c r="F210" s="135" t="s">
        <v>1149</v>
      </c>
      <c r="G210" s="136" t="s">
        <v>153</v>
      </c>
      <c r="H210" s="137">
        <v>20</v>
      </c>
      <c r="I210" s="138"/>
      <c r="J210" s="139">
        <f t="shared" si="30"/>
        <v>0</v>
      </c>
      <c r="K210" s="135" t="s">
        <v>32</v>
      </c>
      <c r="L210" s="34"/>
      <c r="M210" s="140" t="s">
        <v>32</v>
      </c>
      <c r="N210" s="141" t="s">
        <v>49</v>
      </c>
      <c r="P210" s="142">
        <f t="shared" si="31"/>
        <v>0</v>
      </c>
      <c r="Q210" s="142">
        <v>0</v>
      </c>
      <c r="R210" s="142">
        <f t="shared" si="32"/>
        <v>0</v>
      </c>
      <c r="S210" s="142">
        <v>0</v>
      </c>
      <c r="T210" s="143">
        <f t="shared" si="33"/>
        <v>0</v>
      </c>
      <c r="AR210" s="144" t="s">
        <v>649</v>
      </c>
      <c r="AT210" s="144" t="s">
        <v>150</v>
      </c>
      <c r="AU210" s="144" t="s">
        <v>85</v>
      </c>
      <c r="AY210" s="18" t="s">
        <v>147</v>
      </c>
      <c r="BE210" s="145">
        <f t="shared" si="34"/>
        <v>0</v>
      </c>
      <c r="BF210" s="145">
        <f t="shared" si="35"/>
        <v>0</v>
      </c>
      <c r="BG210" s="145">
        <f t="shared" si="36"/>
        <v>0</v>
      </c>
      <c r="BH210" s="145">
        <f t="shared" si="37"/>
        <v>0</v>
      </c>
      <c r="BI210" s="145">
        <f t="shared" si="38"/>
        <v>0</v>
      </c>
      <c r="BJ210" s="18" t="s">
        <v>85</v>
      </c>
      <c r="BK210" s="145">
        <f t="shared" si="39"/>
        <v>0</v>
      </c>
      <c r="BL210" s="18" t="s">
        <v>649</v>
      </c>
      <c r="BM210" s="144" t="s">
        <v>1150</v>
      </c>
    </row>
    <row r="211" spans="2:65" s="1" customFormat="1" ht="16.5" customHeight="1">
      <c r="B211" s="34"/>
      <c r="C211" s="133" t="s">
        <v>1151</v>
      </c>
      <c r="D211" s="133" t="s">
        <v>150</v>
      </c>
      <c r="E211" s="134" t="s">
        <v>1152</v>
      </c>
      <c r="F211" s="135" t="s">
        <v>1153</v>
      </c>
      <c r="G211" s="136" t="s">
        <v>153</v>
      </c>
      <c r="H211" s="137">
        <v>10</v>
      </c>
      <c r="I211" s="138"/>
      <c r="J211" s="139">
        <f t="shared" si="30"/>
        <v>0</v>
      </c>
      <c r="K211" s="135" t="s">
        <v>32</v>
      </c>
      <c r="L211" s="34"/>
      <c r="M211" s="140" t="s">
        <v>32</v>
      </c>
      <c r="N211" s="141" t="s">
        <v>49</v>
      </c>
      <c r="P211" s="142">
        <f t="shared" si="31"/>
        <v>0</v>
      </c>
      <c r="Q211" s="142">
        <v>0</v>
      </c>
      <c r="R211" s="142">
        <f t="shared" si="32"/>
        <v>0</v>
      </c>
      <c r="S211" s="142">
        <v>0</v>
      </c>
      <c r="T211" s="143">
        <f t="shared" si="33"/>
        <v>0</v>
      </c>
      <c r="AR211" s="144" t="s">
        <v>649</v>
      </c>
      <c r="AT211" s="144" t="s">
        <v>150</v>
      </c>
      <c r="AU211" s="144" t="s">
        <v>85</v>
      </c>
      <c r="AY211" s="18" t="s">
        <v>147</v>
      </c>
      <c r="BE211" s="145">
        <f t="shared" si="34"/>
        <v>0</v>
      </c>
      <c r="BF211" s="145">
        <f t="shared" si="35"/>
        <v>0</v>
      </c>
      <c r="BG211" s="145">
        <f t="shared" si="36"/>
        <v>0</v>
      </c>
      <c r="BH211" s="145">
        <f t="shared" si="37"/>
        <v>0</v>
      </c>
      <c r="BI211" s="145">
        <f t="shared" si="38"/>
        <v>0</v>
      </c>
      <c r="BJ211" s="18" t="s">
        <v>85</v>
      </c>
      <c r="BK211" s="145">
        <f t="shared" si="39"/>
        <v>0</v>
      </c>
      <c r="BL211" s="18" t="s">
        <v>649</v>
      </c>
      <c r="BM211" s="144" t="s">
        <v>1154</v>
      </c>
    </row>
    <row r="212" spans="2:65" s="1" customFormat="1" ht="16.5" customHeight="1">
      <c r="B212" s="34"/>
      <c r="C212" s="133" t="s">
        <v>1155</v>
      </c>
      <c r="D212" s="133" t="s">
        <v>150</v>
      </c>
      <c r="E212" s="134" t="s">
        <v>1156</v>
      </c>
      <c r="F212" s="135" t="s">
        <v>1157</v>
      </c>
      <c r="G212" s="136" t="s">
        <v>153</v>
      </c>
      <c r="H212" s="137">
        <v>240</v>
      </c>
      <c r="I212" s="138"/>
      <c r="J212" s="139">
        <f t="shared" si="30"/>
        <v>0</v>
      </c>
      <c r="K212" s="135" t="s">
        <v>32</v>
      </c>
      <c r="L212" s="34"/>
      <c r="M212" s="140" t="s">
        <v>32</v>
      </c>
      <c r="N212" s="141" t="s">
        <v>49</v>
      </c>
      <c r="P212" s="142">
        <f t="shared" si="31"/>
        <v>0</v>
      </c>
      <c r="Q212" s="142">
        <v>0</v>
      </c>
      <c r="R212" s="142">
        <f t="shared" si="32"/>
        <v>0</v>
      </c>
      <c r="S212" s="142">
        <v>0</v>
      </c>
      <c r="T212" s="143">
        <f t="shared" si="33"/>
        <v>0</v>
      </c>
      <c r="AR212" s="144" t="s">
        <v>649</v>
      </c>
      <c r="AT212" s="144" t="s">
        <v>150</v>
      </c>
      <c r="AU212" s="144" t="s">
        <v>85</v>
      </c>
      <c r="AY212" s="18" t="s">
        <v>147</v>
      </c>
      <c r="BE212" s="145">
        <f t="shared" si="34"/>
        <v>0</v>
      </c>
      <c r="BF212" s="145">
        <f t="shared" si="35"/>
        <v>0</v>
      </c>
      <c r="BG212" s="145">
        <f t="shared" si="36"/>
        <v>0</v>
      </c>
      <c r="BH212" s="145">
        <f t="shared" si="37"/>
        <v>0</v>
      </c>
      <c r="BI212" s="145">
        <f t="shared" si="38"/>
        <v>0</v>
      </c>
      <c r="BJ212" s="18" t="s">
        <v>85</v>
      </c>
      <c r="BK212" s="145">
        <f t="shared" si="39"/>
        <v>0</v>
      </c>
      <c r="BL212" s="18" t="s">
        <v>649</v>
      </c>
      <c r="BM212" s="144" t="s">
        <v>1158</v>
      </c>
    </row>
    <row r="213" spans="2:65" s="1" customFormat="1" ht="16.5" customHeight="1">
      <c r="B213" s="34"/>
      <c r="C213" s="133" t="s">
        <v>1159</v>
      </c>
      <c r="D213" s="133" t="s">
        <v>150</v>
      </c>
      <c r="E213" s="134" t="s">
        <v>1160</v>
      </c>
      <c r="F213" s="135" t="s">
        <v>1161</v>
      </c>
      <c r="G213" s="136" t="s">
        <v>242</v>
      </c>
      <c r="H213" s="137">
        <v>50</v>
      </c>
      <c r="I213" s="138"/>
      <c r="J213" s="139">
        <f t="shared" si="30"/>
        <v>0</v>
      </c>
      <c r="K213" s="135" t="s">
        <v>32</v>
      </c>
      <c r="L213" s="34"/>
      <c r="M213" s="140" t="s">
        <v>32</v>
      </c>
      <c r="N213" s="141" t="s">
        <v>49</v>
      </c>
      <c r="P213" s="142">
        <f t="shared" si="31"/>
        <v>0</v>
      </c>
      <c r="Q213" s="142">
        <v>0</v>
      </c>
      <c r="R213" s="142">
        <f t="shared" si="32"/>
        <v>0</v>
      </c>
      <c r="S213" s="142">
        <v>0</v>
      </c>
      <c r="T213" s="143">
        <f t="shared" si="33"/>
        <v>0</v>
      </c>
      <c r="AR213" s="144" t="s">
        <v>649</v>
      </c>
      <c r="AT213" s="144" t="s">
        <v>150</v>
      </c>
      <c r="AU213" s="144" t="s">
        <v>85</v>
      </c>
      <c r="AY213" s="18" t="s">
        <v>147</v>
      </c>
      <c r="BE213" s="145">
        <f t="shared" si="34"/>
        <v>0</v>
      </c>
      <c r="BF213" s="145">
        <f t="shared" si="35"/>
        <v>0</v>
      </c>
      <c r="BG213" s="145">
        <f t="shared" si="36"/>
        <v>0</v>
      </c>
      <c r="BH213" s="145">
        <f t="shared" si="37"/>
        <v>0</v>
      </c>
      <c r="BI213" s="145">
        <f t="shared" si="38"/>
        <v>0</v>
      </c>
      <c r="BJ213" s="18" t="s">
        <v>85</v>
      </c>
      <c r="BK213" s="145">
        <f t="shared" si="39"/>
        <v>0</v>
      </c>
      <c r="BL213" s="18" t="s">
        <v>649</v>
      </c>
      <c r="BM213" s="144" t="s">
        <v>1162</v>
      </c>
    </row>
    <row r="214" spans="2:65" s="1" customFormat="1" ht="16.5" customHeight="1">
      <c r="B214" s="34"/>
      <c r="C214" s="133" t="s">
        <v>1163</v>
      </c>
      <c r="D214" s="133" t="s">
        <v>150</v>
      </c>
      <c r="E214" s="134" t="s">
        <v>1164</v>
      </c>
      <c r="F214" s="135" t="s">
        <v>1165</v>
      </c>
      <c r="G214" s="136" t="s">
        <v>1125</v>
      </c>
      <c r="H214" s="137">
        <v>16</v>
      </c>
      <c r="I214" s="138"/>
      <c r="J214" s="139">
        <f t="shared" si="30"/>
        <v>0</v>
      </c>
      <c r="K214" s="135" t="s">
        <v>32</v>
      </c>
      <c r="L214" s="34"/>
      <c r="M214" s="140" t="s">
        <v>32</v>
      </c>
      <c r="N214" s="141" t="s">
        <v>49</v>
      </c>
      <c r="P214" s="142">
        <f t="shared" si="31"/>
        <v>0</v>
      </c>
      <c r="Q214" s="142">
        <v>0</v>
      </c>
      <c r="R214" s="142">
        <f t="shared" si="32"/>
        <v>0</v>
      </c>
      <c r="S214" s="142">
        <v>0</v>
      </c>
      <c r="T214" s="143">
        <f t="shared" si="33"/>
        <v>0</v>
      </c>
      <c r="AR214" s="144" t="s">
        <v>649</v>
      </c>
      <c r="AT214" s="144" t="s">
        <v>150</v>
      </c>
      <c r="AU214" s="144" t="s">
        <v>85</v>
      </c>
      <c r="AY214" s="18" t="s">
        <v>147</v>
      </c>
      <c r="BE214" s="145">
        <f t="shared" si="34"/>
        <v>0</v>
      </c>
      <c r="BF214" s="145">
        <f t="shared" si="35"/>
        <v>0</v>
      </c>
      <c r="BG214" s="145">
        <f t="shared" si="36"/>
        <v>0</v>
      </c>
      <c r="BH214" s="145">
        <f t="shared" si="37"/>
        <v>0</v>
      </c>
      <c r="BI214" s="145">
        <f t="shared" si="38"/>
        <v>0</v>
      </c>
      <c r="BJ214" s="18" t="s">
        <v>85</v>
      </c>
      <c r="BK214" s="145">
        <f t="shared" si="39"/>
        <v>0</v>
      </c>
      <c r="BL214" s="18" t="s">
        <v>649</v>
      </c>
      <c r="BM214" s="144" t="s">
        <v>1166</v>
      </c>
    </row>
    <row r="215" spans="2:65" s="1" customFormat="1" ht="16.5" customHeight="1">
      <c r="B215" s="34"/>
      <c r="C215" s="133" t="s">
        <v>1167</v>
      </c>
      <c r="D215" s="133" t="s">
        <v>150</v>
      </c>
      <c r="E215" s="134" t="s">
        <v>1168</v>
      </c>
      <c r="F215" s="135" t="s">
        <v>1169</v>
      </c>
      <c r="G215" s="136" t="s">
        <v>1125</v>
      </c>
      <c r="H215" s="137">
        <v>20</v>
      </c>
      <c r="I215" s="138"/>
      <c r="J215" s="139">
        <f t="shared" si="30"/>
        <v>0</v>
      </c>
      <c r="K215" s="135" t="s">
        <v>32</v>
      </c>
      <c r="L215" s="34"/>
      <c r="M215" s="140" t="s">
        <v>32</v>
      </c>
      <c r="N215" s="141" t="s">
        <v>49</v>
      </c>
      <c r="P215" s="142">
        <f t="shared" si="31"/>
        <v>0</v>
      </c>
      <c r="Q215" s="142">
        <v>0</v>
      </c>
      <c r="R215" s="142">
        <f t="shared" si="32"/>
        <v>0</v>
      </c>
      <c r="S215" s="142">
        <v>0</v>
      </c>
      <c r="T215" s="143">
        <f t="shared" si="33"/>
        <v>0</v>
      </c>
      <c r="AR215" s="144" t="s">
        <v>649</v>
      </c>
      <c r="AT215" s="144" t="s">
        <v>150</v>
      </c>
      <c r="AU215" s="144" t="s">
        <v>85</v>
      </c>
      <c r="AY215" s="18" t="s">
        <v>147</v>
      </c>
      <c r="BE215" s="145">
        <f t="shared" si="34"/>
        <v>0</v>
      </c>
      <c r="BF215" s="145">
        <f t="shared" si="35"/>
        <v>0</v>
      </c>
      <c r="BG215" s="145">
        <f t="shared" si="36"/>
        <v>0</v>
      </c>
      <c r="BH215" s="145">
        <f t="shared" si="37"/>
        <v>0</v>
      </c>
      <c r="BI215" s="145">
        <f t="shared" si="38"/>
        <v>0</v>
      </c>
      <c r="BJ215" s="18" t="s">
        <v>85</v>
      </c>
      <c r="BK215" s="145">
        <f t="shared" si="39"/>
        <v>0</v>
      </c>
      <c r="BL215" s="18" t="s">
        <v>649</v>
      </c>
      <c r="BM215" s="144" t="s">
        <v>1170</v>
      </c>
    </row>
    <row r="216" spans="2:65" s="1" customFormat="1" ht="16.5" customHeight="1">
      <c r="B216" s="34"/>
      <c r="C216" s="133" t="s">
        <v>1171</v>
      </c>
      <c r="D216" s="133" t="s">
        <v>150</v>
      </c>
      <c r="E216" s="134" t="s">
        <v>1172</v>
      </c>
      <c r="F216" s="135" t="s">
        <v>1173</v>
      </c>
      <c r="G216" s="136" t="s">
        <v>1125</v>
      </c>
      <c r="H216" s="137">
        <v>8</v>
      </c>
      <c r="I216" s="138"/>
      <c r="J216" s="139">
        <f t="shared" si="30"/>
        <v>0</v>
      </c>
      <c r="K216" s="135" t="s">
        <v>32</v>
      </c>
      <c r="L216" s="34"/>
      <c r="M216" s="140" t="s">
        <v>32</v>
      </c>
      <c r="N216" s="141" t="s">
        <v>49</v>
      </c>
      <c r="P216" s="142">
        <f t="shared" si="31"/>
        <v>0</v>
      </c>
      <c r="Q216" s="142">
        <v>0</v>
      </c>
      <c r="R216" s="142">
        <f t="shared" si="32"/>
        <v>0</v>
      </c>
      <c r="S216" s="142">
        <v>0</v>
      </c>
      <c r="T216" s="143">
        <f t="shared" si="33"/>
        <v>0</v>
      </c>
      <c r="AR216" s="144" t="s">
        <v>649</v>
      </c>
      <c r="AT216" s="144" t="s">
        <v>150</v>
      </c>
      <c r="AU216" s="144" t="s">
        <v>85</v>
      </c>
      <c r="AY216" s="18" t="s">
        <v>147</v>
      </c>
      <c r="BE216" s="145">
        <f t="shared" si="34"/>
        <v>0</v>
      </c>
      <c r="BF216" s="145">
        <f t="shared" si="35"/>
        <v>0</v>
      </c>
      <c r="BG216" s="145">
        <f t="shared" si="36"/>
        <v>0</v>
      </c>
      <c r="BH216" s="145">
        <f t="shared" si="37"/>
        <v>0</v>
      </c>
      <c r="BI216" s="145">
        <f t="shared" si="38"/>
        <v>0</v>
      </c>
      <c r="BJ216" s="18" t="s">
        <v>85</v>
      </c>
      <c r="BK216" s="145">
        <f t="shared" si="39"/>
        <v>0</v>
      </c>
      <c r="BL216" s="18" t="s">
        <v>649</v>
      </c>
      <c r="BM216" s="144" t="s">
        <v>1174</v>
      </c>
    </row>
    <row r="217" spans="2:65" s="1" customFormat="1" ht="16.5" customHeight="1">
      <c r="B217" s="34"/>
      <c r="C217" s="133" t="s">
        <v>1175</v>
      </c>
      <c r="D217" s="133" t="s">
        <v>150</v>
      </c>
      <c r="E217" s="134" t="s">
        <v>1176</v>
      </c>
      <c r="F217" s="135" t="s">
        <v>1177</v>
      </c>
      <c r="G217" s="136" t="s">
        <v>1125</v>
      </c>
      <c r="H217" s="137">
        <v>8</v>
      </c>
      <c r="I217" s="138"/>
      <c r="J217" s="139">
        <f t="shared" si="30"/>
        <v>0</v>
      </c>
      <c r="K217" s="135" t="s">
        <v>32</v>
      </c>
      <c r="L217" s="34"/>
      <c r="M217" s="140" t="s">
        <v>32</v>
      </c>
      <c r="N217" s="141" t="s">
        <v>49</v>
      </c>
      <c r="P217" s="142">
        <f t="shared" si="31"/>
        <v>0</v>
      </c>
      <c r="Q217" s="142">
        <v>0</v>
      </c>
      <c r="R217" s="142">
        <f t="shared" si="32"/>
        <v>0</v>
      </c>
      <c r="S217" s="142">
        <v>0</v>
      </c>
      <c r="T217" s="143">
        <f t="shared" si="33"/>
        <v>0</v>
      </c>
      <c r="AR217" s="144" t="s">
        <v>649</v>
      </c>
      <c r="AT217" s="144" t="s">
        <v>150</v>
      </c>
      <c r="AU217" s="144" t="s">
        <v>85</v>
      </c>
      <c r="AY217" s="18" t="s">
        <v>147</v>
      </c>
      <c r="BE217" s="145">
        <f t="shared" si="34"/>
        <v>0</v>
      </c>
      <c r="BF217" s="145">
        <f t="shared" si="35"/>
        <v>0</v>
      </c>
      <c r="BG217" s="145">
        <f t="shared" si="36"/>
        <v>0</v>
      </c>
      <c r="BH217" s="145">
        <f t="shared" si="37"/>
        <v>0</v>
      </c>
      <c r="BI217" s="145">
        <f t="shared" si="38"/>
        <v>0</v>
      </c>
      <c r="BJ217" s="18" t="s">
        <v>85</v>
      </c>
      <c r="BK217" s="145">
        <f t="shared" si="39"/>
        <v>0</v>
      </c>
      <c r="BL217" s="18" t="s">
        <v>649</v>
      </c>
      <c r="BM217" s="144" t="s">
        <v>1178</v>
      </c>
    </row>
    <row r="218" spans="2:65" s="1" customFormat="1" ht="21.75" customHeight="1">
      <c r="B218" s="34"/>
      <c r="C218" s="133" t="s">
        <v>1179</v>
      </c>
      <c r="D218" s="133" t="s">
        <v>150</v>
      </c>
      <c r="E218" s="134" t="s">
        <v>1180</v>
      </c>
      <c r="F218" s="135" t="s">
        <v>1181</v>
      </c>
      <c r="G218" s="136" t="s">
        <v>1125</v>
      </c>
      <c r="H218" s="137">
        <v>24</v>
      </c>
      <c r="I218" s="138"/>
      <c r="J218" s="139">
        <f t="shared" si="30"/>
        <v>0</v>
      </c>
      <c r="K218" s="135" t="s">
        <v>32</v>
      </c>
      <c r="L218" s="34"/>
      <c r="M218" s="140" t="s">
        <v>32</v>
      </c>
      <c r="N218" s="141" t="s">
        <v>49</v>
      </c>
      <c r="P218" s="142">
        <f t="shared" si="31"/>
        <v>0</v>
      </c>
      <c r="Q218" s="142">
        <v>0</v>
      </c>
      <c r="R218" s="142">
        <f t="shared" si="32"/>
        <v>0</v>
      </c>
      <c r="S218" s="142">
        <v>0</v>
      </c>
      <c r="T218" s="143">
        <f t="shared" si="33"/>
        <v>0</v>
      </c>
      <c r="AR218" s="144" t="s">
        <v>649</v>
      </c>
      <c r="AT218" s="144" t="s">
        <v>150</v>
      </c>
      <c r="AU218" s="144" t="s">
        <v>85</v>
      </c>
      <c r="AY218" s="18" t="s">
        <v>147</v>
      </c>
      <c r="BE218" s="145">
        <f t="shared" si="34"/>
        <v>0</v>
      </c>
      <c r="BF218" s="145">
        <f t="shared" si="35"/>
        <v>0</v>
      </c>
      <c r="BG218" s="145">
        <f t="shared" si="36"/>
        <v>0</v>
      </c>
      <c r="BH218" s="145">
        <f t="shared" si="37"/>
        <v>0</v>
      </c>
      <c r="BI218" s="145">
        <f t="shared" si="38"/>
        <v>0</v>
      </c>
      <c r="BJ218" s="18" t="s">
        <v>85</v>
      </c>
      <c r="BK218" s="145">
        <f t="shared" si="39"/>
        <v>0</v>
      </c>
      <c r="BL218" s="18" t="s">
        <v>649</v>
      </c>
      <c r="BM218" s="144" t="s">
        <v>1182</v>
      </c>
    </row>
    <row r="219" spans="2:65" s="1" customFormat="1" ht="16.5" customHeight="1">
      <c r="B219" s="34"/>
      <c r="C219" s="133" t="s">
        <v>1183</v>
      </c>
      <c r="D219" s="133" t="s">
        <v>150</v>
      </c>
      <c r="E219" s="134" t="s">
        <v>1184</v>
      </c>
      <c r="F219" s="135" t="s">
        <v>1185</v>
      </c>
      <c r="G219" s="136" t="s">
        <v>1125</v>
      </c>
      <c r="H219" s="137">
        <v>16</v>
      </c>
      <c r="I219" s="138"/>
      <c r="J219" s="139">
        <f t="shared" si="30"/>
        <v>0</v>
      </c>
      <c r="K219" s="135" t="s">
        <v>32</v>
      </c>
      <c r="L219" s="34"/>
      <c r="M219" s="140" t="s">
        <v>32</v>
      </c>
      <c r="N219" s="141" t="s">
        <v>49</v>
      </c>
      <c r="P219" s="142">
        <f t="shared" si="31"/>
        <v>0</v>
      </c>
      <c r="Q219" s="142">
        <v>0</v>
      </c>
      <c r="R219" s="142">
        <f t="shared" si="32"/>
        <v>0</v>
      </c>
      <c r="S219" s="142">
        <v>0</v>
      </c>
      <c r="T219" s="143">
        <f t="shared" si="33"/>
        <v>0</v>
      </c>
      <c r="AR219" s="144" t="s">
        <v>649</v>
      </c>
      <c r="AT219" s="144" t="s">
        <v>150</v>
      </c>
      <c r="AU219" s="144" t="s">
        <v>85</v>
      </c>
      <c r="AY219" s="18" t="s">
        <v>147</v>
      </c>
      <c r="BE219" s="145">
        <f t="shared" si="34"/>
        <v>0</v>
      </c>
      <c r="BF219" s="145">
        <f t="shared" si="35"/>
        <v>0</v>
      </c>
      <c r="BG219" s="145">
        <f t="shared" si="36"/>
        <v>0</v>
      </c>
      <c r="BH219" s="145">
        <f t="shared" si="37"/>
        <v>0</v>
      </c>
      <c r="BI219" s="145">
        <f t="shared" si="38"/>
        <v>0</v>
      </c>
      <c r="BJ219" s="18" t="s">
        <v>85</v>
      </c>
      <c r="BK219" s="145">
        <f t="shared" si="39"/>
        <v>0</v>
      </c>
      <c r="BL219" s="18" t="s">
        <v>649</v>
      </c>
      <c r="BM219" s="144" t="s">
        <v>1186</v>
      </c>
    </row>
    <row r="220" spans="2:65" s="1" customFormat="1" ht="16.5" customHeight="1">
      <c r="B220" s="34"/>
      <c r="C220" s="133" t="s">
        <v>1187</v>
      </c>
      <c r="D220" s="133" t="s">
        <v>150</v>
      </c>
      <c r="E220" s="134" t="s">
        <v>1188</v>
      </c>
      <c r="F220" s="135" t="s">
        <v>1189</v>
      </c>
      <c r="G220" s="136" t="s">
        <v>1125</v>
      </c>
      <c r="H220" s="137">
        <v>16</v>
      </c>
      <c r="I220" s="138"/>
      <c r="J220" s="139">
        <f t="shared" si="30"/>
        <v>0</v>
      </c>
      <c r="K220" s="135" t="s">
        <v>32</v>
      </c>
      <c r="L220" s="34"/>
      <c r="M220" s="140" t="s">
        <v>32</v>
      </c>
      <c r="N220" s="141" t="s">
        <v>49</v>
      </c>
      <c r="P220" s="142">
        <f t="shared" si="31"/>
        <v>0</v>
      </c>
      <c r="Q220" s="142">
        <v>0</v>
      </c>
      <c r="R220" s="142">
        <f t="shared" si="32"/>
        <v>0</v>
      </c>
      <c r="S220" s="142">
        <v>0</v>
      </c>
      <c r="T220" s="143">
        <f t="shared" si="33"/>
        <v>0</v>
      </c>
      <c r="AR220" s="144" t="s">
        <v>649</v>
      </c>
      <c r="AT220" s="144" t="s">
        <v>150</v>
      </c>
      <c r="AU220" s="144" t="s">
        <v>85</v>
      </c>
      <c r="AY220" s="18" t="s">
        <v>147</v>
      </c>
      <c r="BE220" s="145">
        <f t="shared" si="34"/>
        <v>0</v>
      </c>
      <c r="BF220" s="145">
        <f t="shared" si="35"/>
        <v>0</v>
      </c>
      <c r="BG220" s="145">
        <f t="shared" si="36"/>
        <v>0</v>
      </c>
      <c r="BH220" s="145">
        <f t="shared" si="37"/>
        <v>0</v>
      </c>
      <c r="BI220" s="145">
        <f t="shared" si="38"/>
        <v>0</v>
      </c>
      <c r="BJ220" s="18" t="s">
        <v>85</v>
      </c>
      <c r="BK220" s="145">
        <f t="shared" si="39"/>
        <v>0</v>
      </c>
      <c r="BL220" s="18" t="s">
        <v>649</v>
      </c>
      <c r="BM220" s="144" t="s">
        <v>1190</v>
      </c>
    </row>
    <row r="221" spans="2:65" s="1" customFormat="1" ht="16.5" customHeight="1">
      <c r="B221" s="34"/>
      <c r="C221" s="133" t="s">
        <v>1191</v>
      </c>
      <c r="D221" s="133" t="s">
        <v>150</v>
      </c>
      <c r="E221" s="134" t="s">
        <v>1192</v>
      </c>
      <c r="F221" s="135" t="s">
        <v>1193</v>
      </c>
      <c r="G221" s="136" t="s">
        <v>1125</v>
      </c>
      <c r="H221" s="137">
        <v>16</v>
      </c>
      <c r="I221" s="138"/>
      <c r="J221" s="139">
        <f t="shared" si="30"/>
        <v>0</v>
      </c>
      <c r="K221" s="135" t="s">
        <v>32</v>
      </c>
      <c r="L221" s="34"/>
      <c r="M221" s="140" t="s">
        <v>32</v>
      </c>
      <c r="N221" s="141" t="s">
        <v>49</v>
      </c>
      <c r="P221" s="142">
        <f t="shared" si="31"/>
        <v>0</v>
      </c>
      <c r="Q221" s="142">
        <v>0</v>
      </c>
      <c r="R221" s="142">
        <f t="shared" si="32"/>
        <v>0</v>
      </c>
      <c r="S221" s="142">
        <v>0</v>
      </c>
      <c r="T221" s="143">
        <f t="shared" si="33"/>
        <v>0</v>
      </c>
      <c r="AR221" s="144" t="s">
        <v>649</v>
      </c>
      <c r="AT221" s="144" t="s">
        <v>150</v>
      </c>
      <c r="AU221" s="144" t="s">
        <v>85</v>
      </c>
      <c r="AY221" s="18" t="s">
        <v>147</v>
      </c>
      <c r="BE221" s="145">
        <f t="shared" si="34"/>
        <v>0</v>
      </c>
      <c r="BF221" s="145">
        <f t="shared" si="35"/>
        <v>0</v>
      </c>
      <c r="BG221" s="145">
        <f t="shared" si="36"/>
        <v>0</v>
      </c>
      <c r="BH221" s="145">
        <f t="shared" si="37"/>
        <v>0</v>
      </c>
      <c r="BI221" s="145">
        <f t="shared" si="38"/>
        <v>0</v>
      </c>
      <c r="BJ221" s="18" t="s">
        <v>85</v>
      </c>
      <c r="BK221" s="145">
        <f t="shared" si="39"/>
        <v>0</v>
      </c>
      <c r="BL221" s="18" t="s">
        <v>649</v>
      </c>
      <c r="BM221" s="144" t="s">
        <v>1194</v>
      </c>
    </row>
    <row r="222" spans="2:65" s="1" customFormat="1" ht="16.5" customHeight="1">
      <c r="B222" s="34"/>
      <c r="C222" s="133" t="s">
        <v>1195</v>
      </c>
      <c r="D222" s="133" t="s">
        <v>150</v>
      </c>
      <c r="E222" s="134" t="s">
        <v>1196</v>
      </c>
      <c r="F222" s="135" t="s">
        <v>1197</v>
      </c>
      <c r="G222" s="136" t="s">
        <v>1125</v>
      </c>
      <c r="H222" s="137">
        <v>32</v>
      </c>
      <c r="I222" s="138"/>
      <c r="J222" s="139">
        <f t="shared" si="30"/>
        <v>0</v>
      </c>
      <c r="K222" s="135" t="s">
        <v>32</v>
      </c>
      <c r="L222" s="34"/>
      <c r="M222" s="140" t="s">
        <v>32</v>
      </c>
      <c r="N222" s="141" t="s">
        <v>49</v>
      </c>
      <c r="P222" s="142">
        <f t="shared" si="31"/>
        <v>0</v>
      </c>
      <c r="Q222" s="142">
        <v>0</v>
      </c>
      <c r="R222" s="142">
        <f t="shared" si="32"/>
        <v>0</v>
      </c>
      <c r="S222" s="142">
        <v>0</v>
      </c>
      <c r="T222" s="143">
        <f t="shared" si="33"/>
        <v>0</v>
      </c>
      <c r="AR222" s="144" t="s">
        <v>649</v>
      </c>
      <c r="AT222" s="144" t="s">
        <v>150</v>
      </c>
      <c r="AU222" s="144" t="s">
        <v>85</v>
      </c>
      <c r="AY222" s="18" t="s">
        <v>147</v>
      </c>
      <c r="BE222" s="145">
        <f t="shared" si="34"/>
        <v>0</v>
      </c>
      <c r="BF222" s="145">
        <f t="shared" si="35"/>
        <v>0</v>
      </c>
      <c r="BG222" s="145">
        <f t="shared" si="36"/>
        <v>0</v>
      </c>
      <c r="BH222" s="145">
        <f t="shared" si="37"/>
        <v>0</v>
      </c>
      <c r="BI222" s="145">
        <f t="shared" si="38"/>
        <v>0</v>
      </c>
      <c r="BJ222" s="18" t="s">
        <v>85</v>
      </c>
      <c r="BK222" s="145">
        <f t="shared" si="39"/>
        <v>0</v>
      </c>
      <c r="BL222" s="18" t="s">
        <v>649</v>
      </c>
      <c r="BM222" s="144" t="s">
        <v>1198</v>
      </c>
    </row>
    <row r="223" spans="2:65" s="1" customFormat="1" ht="16.5" customHeight="1">
      <c r="B223" s="34"/>
      <c r="C223" s="133" t="s">
        <v>1199</v>
      </c>
      <c r="D223" s="133" t="s">
        <v>150</v>
      </c>
      <c r="E223" s="134" t="s">
        <v>1200</v>
      </c>
      <c r="F223" s="135" t="s">
        <v>1201</v>
      </c>
      <c r="G223" s="136" t="s">
        <v>1105</v>
      </c>
      <c r="H223" s="137">
        <v>1</v>
      </c>
      <c r="I223" s="138"/>
      <c r="J223" s="139">
        <f t="shared" si="30"/>
        <v>0</v>
      </c>
      <c r="K223" s="135" t="s">
        <v>32</v>
      </c>
      <c r="L223" s="34"/>
      <c r="M223" s="140" t="s">
        <v>32</v>
      </c>
      <c r="N223" s="141" t="s">
        <v>49</v>
      </c>
      <c r="P223" s="142">
        <f t="shared" si="31"/>
        <v>0</v>
      </c>
      <c r="Q223" s="142">
        <v>0</v>
      </c>
      <c r="R223" s="142">
        <f t="shared" si="32"/>
        <v>0</v>
      </c>
      <c r="S223" s="142">
        <v>0</v>
      </c>
      <c r="T223" s="143">
        <f t="shared" si="33"/>
        <v>0</v>
      </c>
      <c r="AR223" s="144" t="s">
        <v>649</v>
      </c>
      <c r="AT223" s="144" t="s">
        <v>150</v>
      </c>
      <c r="AU223" s="144" t="s">
        <v>85</v>
      </c>
      <c r="AY223" s="18" t="s">
        <v>147</v>
      </c>
      <c r="BE223" s="145">
        <f t="shared" si="34"/>
        <v>0</v>
      </c>
      <c r="BF223" s="145">
        <f t="shared" si="35"/>
        <v>0</v>
      </c>
      <c r="BG223" s="145">
        <f t="shared" si="36"/>
        <v>0</v>
      </c>
      <c r="BH223" s="145">
        <f t="shared" si="37"/>
        <v>0</v>
      </c>
      <c r="BI223" s="145">
        <f t="shared" si="38"/>
        <v>0</v>
      </c>
      <c r="BJ223" s="18" t="s">
        <v>85</v>
      </c>
      <c r="BK223" s="145">
        <f t="shared" si="39"/>
        <v>0</v>
      </c>
      <c r="BL223" s="18" t="s">
        <v>649</v>
      </c>
      <c r="BM223" s="144" t="s">
        <v>1202</v>
      </c>
    </row>
    <row r="224" spans="2:65" s="1" customFormat="1" ht="16.5" customHeight="1">
      <c r="B224" s="34"/>
      <c r="C224" s="133" t="s">
        <v>1203</v>
      </c>
      <c r="D224" s="133" t="s">
        <v>150</v>
      </c>
      <c r="E224" s="134" t="s">
        <v>1204</v>
      </c>
      <c r="F224" s="135" t="s">
        <v>1205</v>
      </c>
      <c r="G224" s="136" t="s">
        <v>1125</v>
      </c>
      <c r="H224" s="137">
        <v>40</v>
      </c>
      <c r="I224" s="138"/>
      <c r="J224" s="139">
        <f t="shared" si="30"/>
        <v>0</v>
      </c>
      <c r="K224" s="135" t="s">
        <v>32</v>
      </c>
      <c r="L224" s="34"/>
      <c r="M224" s="140" t="s">
        <v>32</v>
      </c>
      <c r="N224" s="141" t="s">
        <v>49</v>
      </c>
      <c r="P224" s="142">
        <f t="shared" si="31"/>
        <v>0</v>
      </c>
      <c r="Q224" s="142">
        <v>0</v>
      </c>
      <c r="R224" s="142">
        <f t="shared" si="32"/>
        <v>0</v>
      </c>
      <c r="S224" s="142">
        <v>0</v>
      </c>
      <c r="T224" s="143">
        <f t="shared" si="33"/>
        <v>0</v>
      </c>
      <c r="AR224" s="144" t="s">
        <v>649</v>
      </c>
      <c r="AT224" s="144" t="s">
        <v>150</v>
      </c>
      <c r="AU224" s="144" t="s">
        <v>85</v>
      </c>
      <c r="AY224" s="18" t="s">
        <v>147</v>
      </c>
      <c r="BE224" s="145">
        <f t="shared" si="34"/>
        <v>0</v>
      </c>
      <c r="BF224" s="145">
        <f t="shared" si="35"/>
        <v>0</v>
      </c>
      <c r="BG224" s="145">
        <f t="shared" si="36"/>
        <v>0</v>
      </c>
      <c r="BH224" s="145">
        <f t="shared" si="37"/>
        <v>0</v>
      </c>
      <c r="BI224" s="145">
        <f t="shared" si="38"/>
        <v>0</v>
      </c>
      <c r="BJ224" s="18" t="s">
        <v>85</v>
      </c>
      <c r="BK224" s="145">
        <f t="shared" si="39"/>
        <v>0</v>
      </c>
      <c r="BL224" s="18" t="s">
        <v>649</v>
      </c>
      <c r="BM224" s="144" t="s">
        <v>1206</v>
      </c>
    </row>
    <row r="225" spans="2:65" s="11" customFormat="1" ht="25.9" customHeight="1">
      <c r="B225" s="121"/>
      <c r="D225" s="122" t="s">
        <v>77</v>
      </c>
      <c r="E225" s="123" t="s">
        <v>1207</v>
      </c>
      <c r="F225" s="123" t="s">
        <v>1208</v>
      </c>
      <c r="I225" s="124"/>
      <c r="J225" s="125">
        <f>BK225</f>
        <v>0</v>
      </c>
      <c r="L225" s="121"/>
      <c r="M225" s="126"/>
      <c r="P225" s="127">
        <f>P226+P233</f>
        <v>0</v>
      </c>
      <c r="R225" s="127">
        <f>R226+R233</f>
        <v>0</v>
      </c>
      <c r="T225" s="128">
        <f>T226+T233</f>
        <v>0</v>
      </c>
      <c r="AR225" s="122" t="s">
        <v>155</v>
      </c>
      <c r="AT225" s="129" t="s">
        <v>77</v>
      </c>
      <c r="AU225" s="129" t="s">
        <v>78</v>
      </c>
      <c r="AY225" s="122" t="s">
        <v>147</v>
      </c>
      <c r="BK225" s="130">
        <f>BK226+BK233</f>
        <v>0</v>
      </c>
    </row>
    <row r="226" spans="2:65" s="11" customFormat="1" ht="22.9" customHeight="1">
      <c r="B226" s="121"/>
      <c r="D226" s="122" t="s">
        <v>77</v>
      </c>
      <c r="E226" s="131" t="s">
        <v>1209</v>
      </c>
      <c r="F226" s="131" t="s">
        <v>1210</v>
      </c>
      <c r="I226" s="124"/>
      <c r="J226" s="132">
        <f>BK226</f>
        <v>0</v>
      </c>
      <c r="L226" s="121"/>
      <c r="M226" s="126"/>
      <c r="P226" s="127">
        <f>SUM(P227:P232)</f>
        <v>0</v>
      </c>
      <c r="R226" s="127">
        <f>SUM(R227:R232)</f>
        <v>0</v>
      </c>
      <c r="T226" s="128">
        <f>SUM(T227:T232)</f>
        <v>0</v>
      </c>
      <c r="AR226" s="122" t="s">
        <v>155</v>
      </c>
      <c r="AT226" s="129" t="s">
        <v>77</v>
      </c>
      <c r="AU226" s="129" t="s">
        <v>85</v>
      </c>
      <c r="AY226" s="122" t="s">
        <v>147</v>
      </c>
      <c r="BK226" s="130">
        <f>SUM(BK227:BK232)</f>
        <v>0</v>
      </c>
    </row>
    <row r="227" spans="2:65" s="1" customFormat="1" ht="16.5" customHeight="1">
      <c r="B227" s="34"/>
      <c r="C227" s="179" t="s">
        <v>1211</v>
      </c>
      <c r="D227" s="179" t="s">
        <v>322</v>
      </c>
      <c r="E227" s="180" t="s">
        <v>925</v>
      </c>
      <c r="F227" s="181" t="s">
        <v>926</v>
      </c>
      <c r="G227" s="182" t="s">
        <v>242</v>
      </c>
      <c r="H227" s="183">
        <v>50</v>
      </c>
      <c r="I227" s="184"/>
      <c r="J227" s="185">
        <f t="shared" ref="J227:J232" si="40">ROUND(I227*H227,2)</f>
        <v>0</v>
      </c>
      <c r="K227" s="181" t="s">
        <v>32</v>
      </c>
      <c r="L227" s="186"/>
      <c r="M227" s="187" t="s">
        <v>32</v>
      </c>
      <c r="N227" s="188" t="s">
        <v>49</v>
      </c>
      <c r="P227" s="142">
        <f t="shared" ref="P227:P232" si="41">O227*H227</f>
        <v>0</v>
      </c>
      <c r="Q227" s="142">
        <v>0</v>
      </c>
      <c r="R227" s="142">
        <f t="shared" ref="R227:R232" si="42">Q227*H227</f>
        <v>0</v>
      </c>
      <c r="S227" s="142">
        <v>0</v>
      </c>
      <c r="T227" s="143">
        <f t="shared" ref="T227:T232" si="43">S227*H227</f>
        <v>0</v>
      </c>
      <c r="AR227" s="144" t="s">
        <v>927</v>
      </c>
      <c r="AT227" s="144" t="s">
        <v>322</v>
      </c>
      <c r="AU227" s="144" t="s">
        <v>87</v>
      </c>
      <c r="AY227" s="18" t="s">
        <v>147</v>
      </c>
      <c r="BE227" s="145">
        <f t="shared" ref="BE227:BE232" si="44">IF(N227="základní",J227,0)</f>
        <v>0</v>
      </c>
      <c r="BF227" s="145">
        <f t="shared" ref="BF227:BF232" si="45">IF(N227="snížená",J227,0)</f>
        <v>0</v>
      </c>
      <c r="BG227" s="145">
        <f t="shared" ref="BG227:BG232" si="46">IF(N227="zákl. přenesená",J227,0)</f>
        <v>0</v>
      </c>
      <c r="BH227" s="145">
        <f t="shared" ref="BH227:BH232" si="47">IF(N227="sníž. přenesená",J227,0)</f>
        <v>0</v>
      </c>
      <c r="BI227" s="145">
        <f t="shared" ref="BI227:BI232" si="48">IF(N227="nulová",J227,0)</f>
        <v>0</v>
      </c>
      <c r="BJ227" s="18" t="s">
        <v>85</v>
      </c>
      <c r="BK227" s="145">
        <f t="shared" ref="BK227:BK232" si="49">ROUND(I227*H227,2)</f>
        <v>0</v>
      </c>
      <c r="BL227" s="18" t="s">
        <v>927</v>
      </c>
      <c r="BM227" s="144" t="s">
        <v>1212</v>
      </c>
    </row>
    <row r="228" spans="2:65" s="1" customFormat="1" ht="16.5" customHeight="1">
      <c r="B228" s="34"/>
      <c r="C228" s="179" t="s">
        <v>1213</v>
      </c>
      <c r="D228" s="179" t="s">
        <v>322</v>
      </c>
      <c r="E228" s="180" t="s">
        <v>938</v>
      </c>
      <c r="F228" s="181" t="s">
        <v>939</v>
      </c>
      <c r="G228" s="182" t="s">
        <v>242</v>
      </c>
      <c r="H228" s="183">
        <v>100</v>
      </c>
      <c r="I228" s="184"/>
      <c r="J228" s="185">
        <f t="shared" si="40"/>
        <v>0</v>
      </c>
      <c r="K228" s="181" t="s">
        <v>32</v>
      </c>
      <c r="L228" s="186"/>
      <c r="M228" s="187" t="s">
        <v>32</v>
      </c>
      <c r="N228" s="188" t="s">
        <v>49</v>
      </c>
      <c r="P228" s="142">
        <f t="shared" si="41"/>
        <v>0</v>
      </c>
      <c r="Q228" s="142">
        <v>0</v>
      </c>
      <c r="R228" s="142">
        <f t="shared" si="42"/>
        <v>0</v>
      </c>
      <c r="S228" s="142">
        <v>0</v>
      </c>
      <c r="T228" s="143">
        <f t="shared" si="43"/>
        <v>0</v>
      </c>
      <c r="AR228" s="144" t="s">
        <v>927</v>
      </c>
      <c r="AT228" s="144" t="s">
        <v>322</v>
      </c>
      <c r="AU228" s="144" t="s">
        <v>87</v>
      </c>
      <c r="AY228" s="18" t="s">
        <v>147</v>
      </c>
      <c r="BE228" s="145">
        <f t="shared" si="44"/>
        <v>0</v>
      </c>
      <c r="BF228" s="145">
        <f t="shared" si="45"/>
        <v>0</v>
      </c>
      <c r="BG228" s="145">
        <f t="shared" si="46"/>
        <v>0</v>
      </c>
      <c r="BH228" s="145">
        <f t="shared" si="47"/>
        <v>0</v>
      </c>
      <c r="BI228" s="145">
        <f t="shared" si="48"/>
        <v>0</v>
      </c>
      <c r="BJ228" s="18" t="s">
        <v>85</v>
      </c>
      <c r="BK228" s="145">
        <f t="shared" si="49"/>
        <v>0</v>
      </c>
      <c r="BL228" s="18" t="s">
        <v>927</v>
      </c>
      <c r="BM228" s="144" t="s">
        <v>1214</v>
      </c>
    </row>
    <row r="229" spans="2:65" s="1" customFormat="1" ht="24.2" customHeight="1">
      <c r="B229" s="34"/>
      <c r="C229" s="179" t="s">
        <v>1215</v>
      </c>
      <c r="D229" s="179" t="s">
        <v>322</v>
      </c>
      <c r="E229" s="180" t="s">
        <v>1216</v>
      </c>
      <c r="F229" s="181" t="s">
        <v>1217</v>
      </c>
      <c r="G229" s="182" t="s">
        <v>153</v>
      </c>
      <c r="H229" s="183">
        <v>1</v>
      </c>
      <c r="I229" s="184"/>
      <c r="J229" s="185">
        <f t="shared" si="40"/>
        <v>0</v>
      </c>
      <c r="K229" s="181" t="s">
        <v>32</v>
      </c>
      <c r="L229" s="186"/>
      <c r="M229" s="187" t="s">
        <v>32</v>
      </c>
      <c r="N229" s="188" t="s">
        <v>49</v>
      </c>
      <c r="P229" s="142">
        <f t="shared" si="41"/>
        <v>0</v>
      </c>
      <c r="Q229" s="142">
        <v>0</v>
      </c>
      <c r="R229" s="142">
        <f t="shared" si="42"/>
        <v>0</v>
      </c>
      <c r="S229" s="142">
        <v>0</v>
      </c>
      <c r="T229" s="143">
        <f t="shared" si="43"/>
        <v>0</v>
      </c>
      <c r="AR229" s="144" t="s">
        <v>927</v>
      </c>
      <c r="AT229" s="144" t="s">
        <v>322</v>
      </c>
      <c r="AU229" s="144" t="s">
        <v>87</v>
      </c>
      <c r="AY229" s="18" t="s">
        <v>147</v>
      </c>
      <c r="BE229" s="145">
        <f t="shared" si="44"/>
        <v>0</v>
      </c>
      <c r="BF229" s="145">
        <f t="shared" si="45"/>
        <v>0</v>
      </c>
      <c r="BG229" s="145">
        <f t="shared" si="46"/>
        <v>0</v>
      </c>
      <c r="BH229" s="145">
        <f t="shared" si="47"/>
        <v>0</v>
      </c>
      <c r="BI229" s="145">
        <f t="shared" si="48"/>
        <v>0</v>
      </c>
      <c r="BJ229" s="18" t="s">
        <v>85</v>
      </c>
      <c r="BK229" s="145">
        <f t="shared" si="49"/>
        <v>0</v>
      </c>
      <c r="BL229" s="18" t="s">
        <v>927</v>
      </c>
      <c r="BM229" s="144" t="s">
        <v>1218</v>
      </c>
    </row>
    <row r="230" spans="2:65" s="1" customFormat="1" ht="16.5" customHeight="1">
      <c r="B230" s="34"/>
      <c r="C230" s="179" t="s">
        <v>1219</v>
      </c>
      <c r="D230" s="179" t="s">
        <v>322</v>
      </c>
      <c r="E230" s="180" t="s">
        <v>1220</v>
      </c>
      <c r="F230" s="181" t="s">
        <v>1221</v>
      </c>
      <c r="G230" s="182" t="s">
        <v>153</v>
      </c>
      <c r="H230" s="183">
        <v>1</v>
      </c>
      <c r="I230" s="184"/>
      <c r="J230" s="185">
        <f t="shared" si="40"/>
        <v>0</v>
      </c>
      <c r="K230" s="181" t="s">
        <v>32</v>
      </c>
      <c r="L230" s="186"/>
      <c r="M230" s="187" t="s">
        <v>32</v>
      </c>
      <c r="N230" s="188" t="s">
        <v>49</v>
      </c>
      <c r="P230" s="142">
        <f t="shared" si="41"/>
        <v>0</v>
      </c>
      <c r="Q230" s="142">
        <v>0</v>
      </c>
      <c r="R230" s="142">
        <f t="shared" si="42"/>
        <v>0</v>
      </c>
      <c r="S230" s="142">
        <v>0</v>
      </c>
      <c r="T230" s="143">
        <f t="shared" si="43"/>
        <v>0</v>
      </c>
      <c r="AR230" s="144" t="s">
        <v>927</v>
      </c>
      <c r="AT230" s="144" t="s">
        <v>322</v>
      </c>
      <c r="AU230" s="144" t="s">
        <v>87</v>
      </c>
      <c r="AY230" s="18" t="s">
        <v>147</v>
      </c>
      <c r="BE230" s="145">
        <f t="shared" si="44"/>
        <v>0</v>
      </c>
      <c r="BF230" s="145">
        <f t="shared" si="45"/>
        <v>0</v>
      </c>
      <c r="BG230" s="145">
        <f t="shared" si="46"/>
        <v>0</v>
      </c>
      <c r="BH230" s="145">
        <f t="shared" si="47"/>
        <v>0</v>
      </c>
      <c r="BI230" s="145">
        <f t="shared" si="48"/>
        <v>0</v>
      </c>
      <c r="BJ230" s="18" t="s">
        <v>85</v>
      </c>
      <c r="BK230" s="145">
        <f t="shared" si="49"/>
        <v>0</v>
      </c>
      <c r="BL230" s="18" t="s">
        <v>927</v>
      </c>
      <c r="BM230" s="144" t="s">
        <v>1222</v>
      </c>
    </row>
    <row r="231" spans="2:65" s="1" customFormat="1" ht="16.5" customHeight="1">
      <c r="B231" s="34"/>
      <c r="C231" s="179" t="s">
        <v>1223</v>
      </c>
      <c r="D231" s="179" t="s">
        <v>322</v>
      </c>
      <c r="E231" s="180" t="s">
        <v>1224</v>
      </c>
      <c r="F231" s="181" t="s">
        <v>1225</v>
      </c>
      <c r="G231" s="182" t="s">
        <v>153</v>
      </c>
      <c r="H231" s="183">
        <v>4</v>
      </c>
      <c r="I231" s="184"/>
      <c r="J231" s="185">
        <f t="shared" si="40"/>
        <v>0</v>
      </c>
      <c r="K231" s="181" t="s">
        <v>32</v>
      </c>
      <c r="L231" s="186"/>
      <c r="M231" s="187" t="s">
        <v>32</v>
      </c>
      <c r="N231" s="188" t="s">
        <v>49</v>
      </c>
      <c r="P231" s="142">
        <f t="shared" si="41"/>
        <v>0</v>
      </c>
      <c r="Q231" s="142">
        <v>0</v>
      </c>
      <c r="R231" s="142">
        <f t="shared" si="42"/>
        <v>0</v>
      </c>
      <c r="S231" s="142">
        <v>0</v>
      </c>
      <c r="T231" s="143">
        <f t="shared" si="43"/>
        <v>0</v>
      </c>
      <c r="AR231" s="144" t="s">
        <v>927</v>
      </c>
      <c r="AT231" s="144" t="s">
        <v>322</v>
      </c>
      <c r="AU231" s="144" t="s">
        <v>87</v>
      </c>
      <c r="AY231" s="18" t="s">
        <v>147</v>
      </c>
      <c r="BE231" s="145">
        <f t="shared" si="44"/>
        <v>0</v>
      </c>
      <c r="BF231" s="145">
        <f t="shared" si="45"/>
        <v>0</v>
      </c>
      <c r="BG231" s="145">
        <f t="shared" si="46"/>
        <v>0</v>
      </c>
      <c r="BH231" s="145">
        <f t="shared" si="47"/>
        <v>0</v>
      </c>
      <c r="BI231" s="145">
        <f t="shared" si="48"/>
        <v>0</v>
      </c>
      <c r="BJ231" s="18" t="s">
        <v>85</v>
      </c>
      <c r="BK231" s="145">
        <f t="shared" si="49"/>
        <v>0</v>
      </c>
      <c r="BL231" s="18" t="s">
        <v>927</v>
      </c>
      <c r="BM231" s="144" t="s">
        <v>1226</v>
      </c>
    </row>
    <row r="232" spans="2:65" s="1" customFormat="1" ht="16.5" customHeight="1">
      <c r="B232" s="34"/>
      <c r="C232" s="179" t="s">
        <v>927</v>
      </c>
      <c r="D232" s="179" t="s">
        <v>322</v>
      </c>
      <c r="E232" s="180" t="s">
        <v>995</v>
      </c>
      <c r="F232" s="181" t="s">
        <v>996</v>
      </c>
      <c r="G232" s="182" t="s">
        <v>153</v>
      </c>
      <c r="H232" s="183">
        <v>4</v>
      </c>
      <c r="I232" s="184"/>
      <c r="J232" s="185">
        <f t="shared" si="40"/>
        <v>0</v>
      </c>
      <c r="K232" s="181" t="s">
        <v>32</v>
      </c>
      <c r="L232" s="186"/>
      <c r="M232" s="187" t="s">
        <v>32</v>
      </c>
      <c r="N232" s="188" t="s">
        <v>49</v>
      </c>
      <c r="P232" s="142">
        <f t="shared" si="41"/>
        <v>0</v>
      </c>
      <c r="Q232" s="142">
        <v>0</v>
      </c>
      <c r="R232" s="142">
        <f t="shared" si="42"/>
        <v>0</v>
      </c>
      <c r="S232" s="142">
        <v>0</v>
      </c>
      <c r="T232" s="143">
        <f t="shared" si="43"/>
        <v>0</v>
      </c>
      <c r="AR232" s="144" t="s">
        <v>927</v>
      </c>
      <c r="AT232" s="144" t="s">
        <v>322</v>
      </c>
      <c r="AU232" s="144" t="s">
        <v>87</v>
      </c>
      <c r="AY232" s="18" t="s">
        <v>147</v>
      </c>
      <c r="BE232" s="145">
        <f t="shared" si="44"/>
        <v>0</v>
      </c>
      <c r="BF232" s="145">
        <f t="shared" si="45"/>
        <v>0</v>
      </c>
      <c r="BG232" s="145">
        <f t="shared" si="46"/>
        <v>0</v>
      </c>
      <c r="BH232" s="145">
        <f t="shared" si="47"/>
        <v>0</v>
      </c>
      <c r="BI232" s="145">
        <f t="shared" si="48"/>
        <v>0</v>
      </c>
      <c r="BJ232" s="18" t="s">
        <v>85</v>
      </c>
      <c r="BK232" s="145">
        <f t="shared" si="49"/>
        <v>0</v>
      </c>
      <c r="BL232" s="18" t="s">
        <v>927</v>
      </c>
      <c r="BM232" s="144" t="s">
        <v>1227</v>
      </c>
    </row>
    <row r="233" spans="2:65" s="11" customFormat="1" ht="22.9" customHeight="1">
      <c r="B233" s="121"/>
      <c r="D233" s="122" t="s">
        <v>77</v>
      </c>
      <c r="E233" s="131" t="s">
        <v>1228</v>
      </c>
      <c r="F233" s="131" t="s">
        <v>1229</v>
      </c>
      <c r="I233" s="124"/>
      <c r="J233" s="132">
        <f>BK233</f>
        <v>0</v>
      </c>
      <c r="L233" s="121"/>
      <c r="M233" s="126"/>
      <c r="P233" s="127">
        <f>SUM(P234:P243)</f>
        <v>0</v>
      </c>
      <c r="R233" s="127">
        <f>SUM(R234:R243)</f>
        <v>0</v>
      </c>
      <c r="T233" s="128">
        <f>SUM(T234:T243)</f>
        <v>0</v>
      </c>
      <c r="AR233" s="122" t="s">
        <v>155</v>
      </c>
      <c r="AT233" s="129" t="s">
        <v>77</v>
      </c>
      <c r="AU233" s="129" t="s">
        <v>85</v>
      </c>
      <c r="AY233" s="122" t="s">
        <v>147</v>
      </c>
      <c r="BK233" s="130">
        <f>SUM(BK234:BK243)</f>
        <v>0</v>
      </c>
    </row>
    <row r="234" spans="2:65" s="1" customFormat="1" ht="16.5" customHeight="1">
      <c r="B234" s="34"/>
      <c r="C234" s="133" t="s">
        <v>1230</v>
      </c>
      <c r="D234" s="133" t="s">
        <v>150</v>
      </c>
      <c r="E234" s="134" t="s">
        <v>887</v>
      </c>
      <c r="F234" s="135" t="s">
        <v>888</v>
      </c>
      <c r="G234" s="136" t="s">
        <v>242</v>
      </c>
      <c r="H234" s="137">
        <v>50</v>
      </c>
      <c r="I234" s="138"/>
      <c r="J234" s="139">
        <f t="shared" ref="J234:J243" si="50">ROUND(I234*H234,2)</f>
        <v>0</v>
      </c>
      <c r="K234" s="135" t="s">
        <v>32</v>
      </c>
      <c r="L234" s="34"/>
      <c r="M234" s="140" t="s">
        <v>32</v>
      </c>
      <c r="N234" s="141" t="s">
        <v>49</v>
      </c>
      <c r="P234" s="142">
        <f t="shared" ref="P234:P243" si="51">O234*H234</f>
        <v>0</v>
      </c>
      <c r="Q234" s="142">
        <v>0</v>
      </c>
      <c r="R234" s="142">
        <f t="shared" ref="R234:R243" si="52">Q234*H234</f>
        <v>0</v>
      </c>
      <c r="S234" s="142">
        <v>0</v>
      </c>
      <c r="T234" s="143">
        <f t="shared" ref="T234:T243" si="53">S234*H234</f>
        <v>0</v>
      </c>
      <c r="AR234" s="144" t="s">
        <v>649</v>
      </c>
      <c r="AT234" s="144" t="s">
        <v>150</v>
      </c>
      <c r="AU234" s="144" t="s">
        <v>87</v>
      </c>
      <c r="AY234" s="18" t="s">
        <v>147</v>
      </c>
      <c r="BE234" s="145">
        <f t="shared" ref="BE234:BE243" si="54">IF(N234="základní",J234,0)</f>
        <v>0</v>
      </c>
      <c r="BF234" s="145">
        <f t="shared" ref="BF234:BF243" si="55">IF(N234="snížená",J234,0)</f>
        <v>0</v>
      </c>
      <c r="BG234" s="145">
        <f t="shared" ref="BG234:BG243" si="56">IF(N234="zákl. přenesená",J234,0)</f>
        <v>0</v>
      </c>
      <c r="BH234" s="145">
        <f t="shared" ref="BH234:BH243" si="57">IF(N234="sníž. přenesená",J234,0)</f>
        <v>0</v>
      </c>
      <c r="BI234" s="145">
        <f t="shared" ref="BI234:BI243" si="58">IF(N234="nulová",J234,0)</f>
        <v>0</v>
      </c>
      <c r="BJ234" s="18" t="s">
        <v>85</v>
      </c>
      <c r="BK234" s="145">
        <f t="shared" ref="BK234:BK243" si="59">ROUND(I234*H234,2)</f>
        <v>0</v>
      </c>
      <c r="BL234" s="18" t="s">
        <v>649</v>
      </c>
      <c r="BM234" s="144" t="s">
        <v>1231</v>
      </c>
    </row>
    <row r="235" spans="2:65" s="1" customFormat="1" ht="16.5" customHeight="1">
      <c r="B235" s="34"/>
      <c r="C235" s="133" t="s">
        <v>1232</v>
      </c>
      <c r="D235" s="133" t="s">
        <v>150</v>
      </c>
      <c r="E235" s="134" t="s">
        <v>1233</v>
      </c>
      <c r="F235" s="135" t="s">
        <v>1234</v>
      </c>
      <c r="G235" s="136" t="s">
        <v>242</v>
      </c>
      <c r="H235" s="137">
        <v>100</v>
      </c>
      <c r="I235" s="138"/>
      <c r="J235" s="139">
        <f t="shared" si="50"/>
        <v>0</v>
      </c>
      <c r="K235" s="135" t="s">
        <v>32</v>
      </c>
      <c r="L235" s="34"/>
      <c r="M235" s="140" t="s">
        <v>32</v>
      </c>
      <c r="N235" s="141" t="s">
        <v>49</v>
      </c>
      <c r="P235" s="142">
        <f t="shared" si="51"/>
        <v>0</v>
      </c>
      <c r="Q235" s="142">
        <v>0</v>
      </c>
      <c r="R235" s="142">
        <f t="shared" si="52"/>
        <v>0</v>
      </c>
      <c r="S235" s="142">
        <v>0</v>
      </c>
      <c r="T235" s="143">
        <f t="shared" si="53"/>
        <v>0</v>
      </c>
      <c r="AR235" s="144" t="s">
        <v>649</v>
      </c>
      <c r="AT235" s="144" t="s">
        <v>150</v>
      </c>
      <c r="AU235" s="144" t="s">
        <v>87</v>
      </c>
      <c r="AY235" s="18" t="s">
        <v>147</v>
      </c>
      <c r="BE235" s="145">
        <f t="shared" si="54"/>
        <v>0</v>
      </c>
      <c r="BF235" s="145">
        <f t="shared" si="55"/>
        <v>0</v>
      </c>
      <c r="BG235" s="145">
        <f t="shared" si="56"/>
        <v>0</v>
      </c>
      <c r="BH235" s="145">
        <f t="shared" si="57"/>
        <v>0</v>
      </c>
      <c r="BI235" s="145">
        <f t="shared" si="58"/>
        <v>0</v>
      </c>
      <c r="BJ235" s="18" t="s">
        <v>85</v>
      </c>
      <c r="BK235" s="145">
        <f t="shared" si="59"/>
        <v>0</v>
      </c>
      <c r="BL235" s="18" t="s">
        <v>649</v>
      </c>
      <c r="BM235" s="144" t="s">
        <v>1235</v>
      </c>
    </row>
    <row r="236" spans="2:65" s="1" customFormat="1" ht="16.5" customHeight="1">
      <c r="B236" s="34"/>
      <c r="C236" s="133" t="s">
        <v>1236</v>
      </c>
      <c r="D236" s="133" t="s">
        <v>150</v>
      </c>
      <c r="E236" s="134" t="s">
        <v>1237</v>
      </c>
      <c r="F236" s="135" t="s">
        <v>1238</v>
      </c>
      <c r="G236" s="136" t="s">
        <v>153</v>
      </c>
      <c r="H236" s="137">
        <v>4</v>
      </c>
      <c r="I236" s="138"/>
      <c r="J236" s="139">
        <f t="shared" si="50"/>
        <v>0</v>
      </c>
      <c r="K236" s="135" t="s">
        <v>32</v>
      </c>
      <c r="L236" s="34"/>
      <c r="M236" s="140" t="s">
        <v>32</v>
      </c>
      <c r="N236" s="141" t="s">
        <v>49</v>
      </c>
      <c r="P236" s="142">
        <f t="shared" si="51"/>
        <v>0</v>
      </c>
      <c r="Q236" s="142">
        <v>0</v>
      </c>
      <c r="R236" s="142">
        <f t="shared" si="52"/>
        <v>0</v>
      </c>
      <c r="S236" s="142">
        <v>0</v>
      </c>
      <c r="T236" s="143">
        <f t="shared" si="53"/>
        <v>0</v>
      </c>
      <c r="AR236" s="144" t="s">
        <v>649</v>
      </c>
      <c r="AT236" s="144" t="s">
        <v>150</v>
      </c>
      <c r="AU236" s="144" t="s">
        <v>87</v>
      </c>
      <c r="AY236" s="18" t="s">
        <v>147</v>
      </c>
      <c r="BE236" s="145">
        <f t="shared" si="54"/>
        <v>0</v>
      </c>
      <c r="BF236" s="145">
        <f t="shared" si="55"/>
        <v>0</v>
      </c>
      <c r="BG236" s="145">
        <f t="shared" si="56"/>
        <v>0</v>
      </c>
      <c r="BH236" s="145">
        <f t="shared" si="57"/>
        <v>0</v>
      </c>
      <c r="BI236" s="145">
        <f t="shared" si="58"/>
        <v>0</v>
      </c>
      <c r="BJ236" s="18" t="s">
        <v>85</v>
      </c>
      <c r="BK236" s="145">
        <f t="shared" si="59"/>
        <v>0</v>
      </c>
      <c r="BL236" s="18" t="s">
        <v>649</v>
      </c>
      <c r="BM236" s="144" t="s">
        <v>1239</v>
      </c>
    </row>
    <row r="237" spans="2:65" s="1" customFormat="1" ht="16.5" customHeight="1">
      <c r="B237" s="34"/>
      <c r="C237" s="133" t="s">
        <v>1240</v>
      </c>
      <c r="D237" s="133" t="s">
        <v>150</v>
      </c>
      <c r="E237" s="134" t="s">
        <v>1241</v>
      </c>
      <c r="F237" s="135" t="s">
        <v>1242</v>
      </c>
      <c r="G237" s="136" t="s">
        <v>153</v>
      </c>
      <c r="H237" s="137">
        <v>1</v>
      </c>
      <c r="I237" s="138"/>
      <c r="J237" s="139">
        <f t="shared" si="50"/>
        <v>0</v>
      </c>
      <c r="K237" s="135" t="s">
        <v>32</v>
      </c>
      <c r="L237" s="34"/>
      <c r="M237" s="140" t="s">
        <v>32</v>
      </c>
      <c r="N237" s="141" t="s">
        <v>49</v>
      </c>
      <c r="P237" s="142">
        <f t="shared" si="51"/>
        <v>0</v>
      </c>
      <c r="Q237" s="142">
        <v>0</v>
      </c>
      <c r="R237" s="142">
        <f t="shared" si="52"/>
        <v>0</v>
      </c>
      <c r="S237" s="142">
        <v>0</v>
      </c>
      <c r="T237" s="143">
        <f t="shared" si="53"/>
        <v>0</v>
      </c>
      <c r="AR237" s="144" t="s">
        <v>649</v>
      </c>
      <c r="AT237" s="144" t="s">
        <v>150</v>
      </c>
      <c r="AU237" s="144" t="s">
        <v>87</v>
      </c>
      <c r="AY237" s="18" t="s">
        <v>147</v>
      </c>
      <c r="BE237" s="145">
        <f t="shared" si="54"/>
        <v>0</v>
      </c>
      <c r="BF237" s="145">
        <f t="shared" si="55"/>
        <v>0</v>
      </c>
      <c r="BG237" s="145">
        <f t="shared" si="56"/>
        <v>0</v>
      </c>
      <c r="BH237" s="145">
        <f t="shared" si="57"/>
        <v>0</v>
      </c>
      <c r="BI237" s="145">
        <f t="shared" si="58"/>
        <v>0</v>
      </c>
      <c r="BJ237" s="18" t="s">
        <v>85</v>
      </c>
      <c r="BK237" s="145">
        <f t="shared" si="59"/>
        <v>0</v>
      </c>
      <c r="BL237" s="18" t="s">
        <v>649</v>
      </c>
      <c r="BM237" s="144" t="s">
        <v>1243</v>
      </c>
    </row>
    <row r="238" spans="2:65" s="1" customFormat="1" ht="16.5" customHeight="1">
      <c r="B238" s="34"/>
      <c r="C238" s="133" t="s">
        <v>1244</v>
      </c>
      <c r="D238" s="133" t="s">
        <v>150</v>
      </c>
      <c r="E238" s="134" t="s">
        <v>1245</v>
      </c>
      <c r="F238" s="135" t="s">
        <v>1246</v>
      </c>
      <c r="G238" s="136" t="s">
        <v>1125</v>
      </c>
      <c r="H238" s="137">
        <v>2</v>
      </c>
      <c r="I238" s="138"/>
      <c r="J238" s="139">
        <f t="shared" si="50"/>
        <v>0</v>
      </c>
      <c r="K238" s="135" t="s">
        <v>32</v>
      </c>
      <c r="L238" s="34"/>
      <c r="M238" s="140" t="s">
        <v>32</v>
      </c>
      <c r="N238" s="141" t="s">
        <v>49</v>
      </c>
      <c r="P238" s="142">
        <f t="shared" si="51"/>
        <v>0</v>
      </c>
      <c r="Q238" s="142">
        <v>0</v>
      </c>
      <c r="R238" s="142">
        <f t="shared" si="52"/>
        <v>0</v>
      </c>
      <c r="S238" s="142">
        <v>0</v>
      </c>
      <c r="T238" s="143">
        <f t="shared" si="53"/>
        <v>0</v>
      </c>
      <c r="AR238" s="144" t="s">
        <v>649</v>
      </c>
      <c r="AT238" s="144" t="s">
        <v>150</v>
      </c>
      <c r="AU238" s="144" t="s">
        <v>87</v>
      </c>
      <c r="AY238" s="18" t="s">
        <v>147</v>
      </c>
      <c r="BE238" s="145">
        <f t="shared" si="54"/>
        <v>0</v>
      </c>
      <c r="BF238" s="145">
        <f t="shared" si="55"/>
        <v>0</v>
      </c>
      <c r="BG238" s="145">
        <f t="shared" si="56"/>
        <v>0</v>
      </c>
      <c r="BH238" s="145">
        <f t="shared" si="57"/>
        <v>0</v>
      </c>
      <c r="BI238" s="145">
        <f t="shared" si="58"/>
        <v>0</v>
      </c>
      <c r="BJ238" s="18" t="s">
        <v>85</v>
      </c>
      <c r="BK238" s="145">
        <f t="shared" si="59"/>
        <v>0</v>
      </c>
      <c r="BL238" s="18" t="s">
        <v>649</v>
      </c>
      <c r="BM238" s="144" t="s">
        <v>1247</v>
      </c>
    </row>
    <row r="239" spans="2:65" s="1" customFormat="1" ht="16.5" customHeight="1">
      <c r="B239" s="34"/>
      <c r="C239" s="133" t="s">
        <v>1248</v>
      </c>
      <c r="D239" s="133" t="s">
        <v>150</v>
      </c>
      <c r="E239" s="134" t="s">
        <v>1249</v>
      </c>
      <c r="F239" s="135" t="s">
        <v>1250</v>
      </c>
      <c r="G239" s="136" t="s">
        <v>1125</v>
      </c>
      <c r="H239" s="137">
        <v>1</v>
      </c>
      <c r="I239" s="138"/>
      <c r="J239" s="139">
        <f t="shared" si="50"/>
        <v>0</v>
      </c>
      <c r="K239" s="135" t="s">
        <v>32</v>
      </c>
      <c r="L239" s="34"/>
      <c r="M239" s="140" t="s">
        <v>32</v>
      </c>
      <c r="N239" s="141" t="s">
        <v>49</v>
      </c>
      <c r="P239" s="142">
        <f t="shared" si="51"/>
        <v>0</v>
      </c>
      <c r="Q239" s="142">
        <v>0</v>
      </c>
      <c r="R239" s="142">
        <f t="shared" si="52"/>
        <v>0</v>
      </c>
      <c r="S239" s="142">
        <v>0</v>
      </c>
      <c r="T239" s="143">
        <f t="shared" si="53"/>
        <v>0</v>
      </c>
      <c r="AR239" s="144" t="s">
        <v>649</v>
      </c>
      <c r="AT239" s="144" t="s">
        <v>150</v>
      </c>
      <c r="AU239" s="144" t="s">
        <v>87</v>
      </c>
      <c r="AY239" s="18" t="s">
        <v>147</v>
      </c>
      <c r="BE239" s="145">
        <f t="shared" si="54"/>
        <v>0</v>
      </c>
      <c r="BF239" s="145">
        <f t="shared" si="55"/>
        <v>0</v>
      </c>
      <c r="BG239" s="145">
        <f t="shared" si="56"/>
        <v>0</v>
      </c>
      <c r="BH239" s="145">
        <f t="shared" si="57"/>
        <v>0</v>
      </c>
      <c r="BI239" s="145">
        <f t="shared" si="58"/>
        <v>0</v>
      </c>
      <c r="BJ239" s="18" t="s">
        <v>85</v>
      </c>
      <c r="BK239" s="145">
        <f t="shared" si="59"/>
        <v>0</v>
      </c>
      <c r="BL239" s="18" t="s">
        <v>649</v>
      </c>
      <c r="BM239" s="144" t="s">
        <v>1251</v>
      </c>
    </row>
    <row r="240" spans="2:65" s="1" customFormat="1" ht="16.5" customHeight="1">
      <c r="B240" s="34"/>
      <c r="C240" s="133" t="s">
        <v>1252</v>
      </c>
      <c r="D240" s="133" t="s">
        <v>150</v>
      </c>
      <c r="E240" s="134" t="s">
        <v>1253</v>
      </c>
      <c r="F240" s="135" t="s">
        <v>1254</v>
      </c>
      <c r="G240" s="136" t="s">
        <v>153</v>
      </c>
      <c r="H240" s="137">
        <v>1</v>
      </c>
      <c r="I240" s="138"/>
      <c r="J240" s="139">
        <f t="shared" si="50"/>
        <v>0</v>
      </c>
      <c r="K240" s="135" t="s">
        <v>32</v>
      </c>
      <c r="L240" s="34"/>
      <c r="M240" s="140" t="s">
        <v>32</v>
      </c>
      <c r="N240" s="141" t="s">
        <v>49</v>
      </c>
      <c r="P240" s="142">
        <f t="shared" si="51"/>
        <v>0</v>
      </c>
      <c r="Q240" s="142">
        <v>0</v>
      </c>
      <c r="R240" s="142">
        <f t="shared" si="52"/>
        <v>0</v>
      </c>
      <c r="S240" s="142">
        <v>0</v>
      </c>
      <c r="T240" s="143">
        <f t="shared" si="53"/>
        <v>0</v>
      </c>
      <c r="AR240" s="144" t="s">
        <v>649</v>
      </c>
      <c r="AT240" s="144" t="s">
        <v>150</v>
      </c>
      <c r="AU240" s="144" t="s">
        <v>87</v>
      </c>
      <c r="AY240" s="18" t="s">
        <v>147</v>
      </c>
      <c r="BE240" s="145">
        <f t="shared" si="54"/>
        <v>0</v>
      </c>
      <c r="BF240" s="145">
        <f t="shared" si="55"/>
        <v>0</v>
      </c>
      <c r="BG240" s="145">
        <f t="shared" si="56"/>
        <v>0</v>
      </c>
      <c r="BH240" s="145">
        <f t="shared" si="57"/>
        <v>0</v>
      </c>
      <c r="BI240" s="145">
        <f t="shared" si="58"/>
        <v>0</v>
      </c>
      <c r="BJ240" s="18" t="s">
        <v>85</v>
      </c>
      <c r="BK240" s="145">
        <f t="shared" si="59"/>
        <v>0</v>
      </c>
      <c r="BL240" s="18" t="s">
        <v>649</v>
      </c>
      <c r="BM240" s="144" t="s">
        <v>1255</v>
      </c>
    </row>
    <row r="241" spans="2:65" s="1" customFormat="1" ht="16.5" customHeight="1">
      <c r="B241" s="34"/>
      <c r="C241" s="133" t="s">
        <v>1256</v>
      </c>
      <c r="D241" s="133" t="s">
        <v>150</v>
      </c>
      <c r="E241" s="134" t="s">
        <v>1257</v>
      </c>
      <c r="F241" s="135" t="s">
        <v>1258</v>
      </c>
      <c r="G241" s="136" t="s">
        <v>153</v>
      </c>
      <c r="H241" s="137">
        <v>4</v>
      </c>
      <c r="I241" s="138"/>
      <c r="J241" s="139">
        <f t="shared" si="50"/>
        <v>0</v>
      </c>
      <c r="K241" s="135" t="s">
        <v>32</v>
      </c>
      <c r="L241" s="34"/>
      <c r="M241" s="140" t="s">
        <v>32</v>
      </c>
      <c r="N241" s="141" t="s">
        <v>49</v>
      </c>
      <c r="P241" s="142">
        <f t="shared" si="51"/>
        <v>0</v>
      </c>
      <c r="Q241" s="142">
        <v>0</v>
      </c>
      <c r="R241" s="142">
        <f t="shared" si="52"/>
        <v>0</v>
      </c>
      <c r="S241" s="142">
        <v>0</v>
      </c>
      <c r="T241" s="143">
        <f t="shared" si="53"/>
        <v>0</v>
      </c>
      <c r="AR241" s="144" t="s">
        <v>649</v>
      </c>
      <c r="AT241" s="144" t="s">
        <v>150</v>
      </c>
      <c r="AU241" s="144" t="s">
        <v>87</v>
      </c>
      <c r="AY241" s="18" t="s">
        <v>147</v>
      </c>
      <c r="BE241" s="145">
        <f t="shared" si="54"/>
        <v>0</v>
      </c>
      <c r="BF241" s="145">
        <f t="shared" si="55"/>
        <v>0</v>
      </c>
      <c r="BG241" s="145">
        <f t="shared" si="56"/>
        <v>0</v>
      </c>
      <c r="BH241" s="145">
        <f t="shared" si="57"/>
        <v>0</v>
      </c>
      <c r="BI241" s="145">
        <f t="shared" si="58"/>
        <v>0</v>
      </c>
      <c r="BJ241" s="18" t="s">
        <v>85</v>
      </c>
      <c r="BK241" s="145">
        <f t="shared" si="59"/>
        <v>0</v>
      </c>
      <c r="BL241" s="18" t="s">
        <v>649</v>
      </c>
      <c r="BM241" s="144" t="s">
        <v>1259</v>
      </c>
    </row>
    <row r="242" spans="2:65" s="1" customFormat="1" ht="16.5" customHeight="1">
      <c r="B242" s="34"/>
      <c r="C242" s="133" t="s">
        <v>1260</v>
      </c>
      <c r="D242" s="133" t="s">
        <v>150</v>
      </c>
      <c r="E242" s="134" t="s">
        <v>1261</v>
      </c>
      <c r="F242" s="135" t="s">
        <v>1262</v>
      </c>
      <c r="G242" s="136" t="s">
        <v>1125</v>
      </c>
      <c r="H242" s="137">
        <v>2</v>
      </c>
      <c r="I242" s="138"/>
      <c r="J242" s="139">
        <f t="shared" si="50"/>
        <v>0</v>
      </c>
      <c r="K242" s="135" t="s">
        <v>32</v>
      </c>
      <c r="L242" s="34"/>
      <c r="M242" s="140" t="s">
        <v>32</v>
      </c>
      <c r="N242" s="141" t="s">
        <v>49</v>
      </c>
      <c r="P242" s="142">
        <f t="shared" si="51"/>
        <v>0</v>
      </c>
      <c r="Q242" s="142">
        <v>0</v>
      </c>
      <c r="R242" s="142">
        <f t="shared" si="52"/>
        <v>0</v>
      </c>
      <c r="S242" s="142">
        <v>0</v>
      </c>
      <c r="T242" s="143">
        <f t="shared" si="53"/>
        <v>0</v>
      </c>
      <c r="AR242" s="144" t="s">
        <v>649</v>
      </c>
      <c r="AT242" s="144" t="s">
        <v>150</v>
      </c>
      <c r="AU242" s="144" t="s">
        <v>87</v>
      </c>
      <c r="AY242" s="18" t="s">
        <v>147</v>
      </c>
      <c r="BE242" s="145">
        <f t="shared" si="54"/>
        <v>0</v>
      </c>
      <c r="BF242" s="145">
        <f t="shared" si="55"/>
        <v>0</v>
      </c>
      <c r="BG242" s="145">
        <f t="shared" si="56"/>
        <v>0</v>
      </c>
      <c r="BH242" s="145">
        <f t="shared" si="57"/>
        <v>0</v>
      </c>
      <c r="BI242" s="145">
        <f t="shared" si="58"/>
        <v>0</v>
      </c>
      <c r="BJ242" s="18" t="s">
        <v>85</v>
      </c>
      <c r="BK242" s="145">
        <f t="shared" si="59"/>
        <v>0</v>
      </c>
      <c r="BL242" s="18" t="s">
        <v>649</v>
      </c>
      <c r="BM242" s="144" t="s">
        <v>1263</v>
      </c>
    </row>
    <row r="243" spans="2:65" s="1" customFormat="1" ht="16.5" customHeight="1">
      <c r="B243" s="34"/>
      <c r="C243" s="133" t="s">
        <v>1264</v>
      </c>
      <c r="D243" s="133" t="s">
        <v>150</v>
      </c>
      <c r="E243" s="134" t="s">
        <v>1265</v>
      </c>
      <c r="F243" s="135" t="s">
        <v>1266</v>
      </c>
      <c r="G243" s="136" t="s">
        <v>153</v>
      </c>
      <c r="H243" s="137">
        <v>1</v>
      </c>
      <c r="I243" s="138"/>
      <c r="J243" s="139">
        <f t="shared" si="50"/>
        <v>0</v>
      </c>
      <c r="K243" s="135" t="s">
        <v>32</v>
      </c>
      <c r="L243" s="34"/>
      <c r="M243" s="140" t="s">
        <v>32</v>
      </c>
      <c r="N243" s="141" t="s">
        <v>49</v>
      </c>
      <c r="P243" s="142">
        <f t="shared" si="51"/>
        <v>0</v>
      </c>
      <c r="Q243" s="142">
        <v>0</v>
      </c>
      <c r="R243" s="142">
        <f t="shared" si="52"/>
        <v>0</v>
      </c>
      <c r="S243" s="142">
        <v>0</v>
      </c>
      <c r="T243" s="143">
        <f t="shared" si="53"/>
        <v>0</v>
      </c>
      <c r="AR243" s="144" t="s">
        <v>649</v>
      </c>
      <c r="AT243" s="144" t="s">
        <v>150</v>
      </c>
      <c r="AU243" s="144" t="s">
        <v>87</v>
      </c>
      <c r="AY243" s="18" t="s">
        <v>147</v>
      </c>
      <c r="BE243" s="145">
        <f t="shared" si="54"/>
        <v>0</v>
      </c>
      <c r="BF243" s="145">
        <f t="shared" si="55"/>
        <v>0</v>
      </c>
      <c r="BG243" s="145">
        <f t="shared" si="56"/>
        <v>0</v>
      </c>
      <c r="BH243" s="145">
        <f t="shared" si="57"/>
        <v>0</v>
      </c>
      <c r="BI243" s="145">
        <f t="shared" si="58"/>
        <v>0</v>
      </c>
      <c r="BJ243" s="18" t="s">
        <v>85</v>
      </c>
      <c r="BK243" s="145">
        <f t="shared" si="59"/>
        <v>0</v>
      </c>
      <c r="BL243" s="18" t="s">
        <v>649</v>
      </c>
      <c r="BM243" s="144" t="s">
        <v>1267</v>
      </c>
    </row>
    <row r="244" spans="2:65" s="11" customFormat="1" ht="25.9" customHeight="1">
      <c r="B244" s="121"/>
      <c r="D244" s="122" t="s">
        <v>77</v>
      </c>
      <c r="E244" s="123" t="s">
        <v>1268</v>
      </c>
      <c r="F244" s="123" t="s">
        <v>1269</v>
      </c>
      <c r="I244" s="124"/>
      <c r="J244" s="125">
        <f>BK244</f>
        <v>0</v>
      </c>
      <c r="L244" s="121"/>
      <c r="M244" s="126"/>
      <c r="P244" s="127">
        <f>P245+P249</f>
        <v>0</v>
      </c>
      <c r="R244" s="127">
        <f>R245+R249</f>
        <v>0</v>
      </c>
      <c r="T244" s="128">
        <f>T245+T249</f>
        <v>0</v>
      </c>
      <c r="AR244" s="122" t="s">
        <v>155</v>
      </c>
      <c r="AT244" s="129" t="s">
        <v>77</v>
      </c>
      <c r="AU244" s="129" t="s">
        <v>78</v>
      </c>
      <c r="AY244" s="122" t="s">
        <v>147</v>
      </c>
      <c r="BK244" s="130">
        <f>BK245+BK249</f>
        <v>0</v>
      </c>
    </row>
    <row r="245" spans="2:65" s="11" customFormat="1" ht="22.9" customHeight="1">
      <c r="B245" s="121"/>
      <c r="D245" s="122" t="s">
        <v>77</v>
      </c>
      <c r="E245" s="131" t="s">
        <v>1270</v>
      </c>
      <c r="F245" s="131" t="s">
        <v>1210</v>
      </c>
      <c r="I245" s="124"/>
      <c r="J245" s="132">
        <f>BK245</f>
        <v>0</v>
      </c>
      <c r="L245" s="121"/>
      <c r="M245" s="126"/>
      <c r="P245" s="127">
        <f>SUM(P246:P248)</f>
        <v>0</v>
      </c>
      <c r="R245" s="127">
        <f>SUM(R246:R248)</f>
        <v>0</v>
      </c>
      <c r="T245" s="128">
        <f>SUM(T246:T248)</f>
        <v>0</v>
      </c>
      <c r="AR245" s="122" t="s">
        <v>155</v>
      </c>
      <c r="AT245" s="129" t="s">
        <v>77</v>
      </c>
      <c r="AU245" s="129" t="s">
        <v>85</v>
      </c>
      <c r="AY245" s="122" t="s">
        <v>147</v>
      </c>
      <c r="BK245" s="130">
        <f>SUM(BK246:BK248)</f>
        <v>0</v>
      </c>
    </row>
    <row r="246" spans="2:65" s="1" customFormat="1" ht="16.5" customHeight="1">
      <c r="B246" s="34"/>
      <c r="C246" s="179" t="s">
        <v>1271</v>
      </c>
      <c r="D246" s="179" t="s">
        <v>322</v>
      </c>
      <c r="E246" s="180" t="s">
        <v>1272</v>
      </c>
      <c r="F246" s="181" t="s">
        <v>1273</v>
      </c>
      <c r="G246" s="182" t="s">
        <v>242</v>
      </c>
      <c r="H246" s="183">
        <v>140</v>
      </c>
      <c r="I246" s="184"/>
      <c r="J246" s="185">
        <f>ROUND(I246*H246,2)</f>
        <v>0</v>
      </c>
      <c r="K246" s="181" t="s">
        <v>32</v>
      </c>
      <c r="L246" s="186"/>
      <c r="M246" s="187" t="s">
        <v>32</v>
      </c>
      <c r="N246" s="188" t="s">
        <v>49</v>
      </c>
      <c r="P246" s="142">
        <f>O246*H246</f>
        <v>0</v>
      </c>
      <c r="Q246" s="142">
        <v>0</v>
      </c>
      <c r="R246" s="142">
        <f>Q246*H246</f>
        <v>0</v>
      </c>
      <c r="S246" s="142">
        <v>0</v>
      </c>
      <c r="T246" s="143">
        <f>S246*H246</f>
        <v>0</v>
      </c>
      <c r="AR246" s="144" t="s">
        <v>927</v>
      </c>
      <c r="AT246" s="144" t="s">
        <v>322</v>
      </c>
      <c r="AU246" s="144" t="s">
        <v>87</v>
      </c>
      <c r="AY246" s="18" t="s">
        <v>147</v>
      </c>
      <c r="BE246" s="145">
        <f>IF(N246="základní",J246,0)</f>
        <v>0</v>
      </c>
      <c r="BF246" s="145">
        <f>IF(N246="snížená",J246,0)</f>
        <v>0</v>
      </c>
      <c r="BG246" s="145">
        <f>IF(N246="zákl. přenesená",J246,0)</f>
        <v>0</v>
      </c>
      <c r="BH246" s="145">
        <f>IF(N246="sníž. přenesená",J246,0)</f>
        <v>0</v>
      </c>
      <c r="BI246" s="145">
        <f>IF(N246="nulová",J246,0)</f>
        <v>0</v>
      </c>
      <c r="BJ246" s="18" t="s">
        <v>85</v>
      </c>
      <c r="BK246" s="145">
        <f>ROUND(I246*H246,2)</f>
        <v>0</v>
      </c>
      <c r="BL246" s="18" t="s">
        <v>927</v>
      </c>
      <c r="BM246" s="144" t="s">
        <v>1274</v>
      </c>
    </row>
    <row r="247" spans="2:65" s="1" customFormat="1" ht="16.5" customHeight="1">
      <c r="B247" s="34"/>
      <c r="C247" s="179" t="s">
        <v>1275</v>
      </c>
      <c r="D247" s="179" t="s">
        <v>322</v>
      </c>
      <c r="E247" s="180" t="s">
        <v>1276</v>
      </c>
      <c r="F247" s="181" t="s">
        <v>1277</v>
      </c>
      <c r="G247" s="182" t="s">
        <v>153</v>
      </c>
      <c r="H247" s="183">
        <v>12</v>
      </c>
      <c r="I247" s="184"/>
      <c r="J247" s="185">
        <f>ROUND(I247*H247,2)</f>
        <v>0</v>
      </c>
      <c r="K247" s="181" t="s">
        <v>32</v>
      </c>
      <c r="L247" s="186"/>
      <c r="M247" s="187" t="s">
        <v>32</v>
      </c>
      <c r="N247" s="188" t="s">
        <v>49</v>
      </c>
      <c r="P247" s="142">
        <f>O247*H247</f>
        <v>0</v>
      </c>
      <c r="Q247" s="142">
        <v>0</v>
      </c>
      <c r="R247" s="142">
        <f>Q247*H247</f>
        <v>0</v>
      </c>
      <c r="S247" s="142">
        <v>0</v>
      </c>
      <c r="T247" s="143">
        <f>S247*H247</f>
        <v>0</v>
      </c>
      <c r="AR247" s="144" t="s">
        <v>927</v>
      </c>
      <c r="AT247" s="144" t="s">
        <v>322</v>
      </c>
      <c r="AU247" s="144" t="s">
        <v>87</v>
      </c>
      <c r="AY247" s="18" t="s">
        <v>147</v>
      </c>
      <c r="BE247" s="145">
        <f>IF(N247="základní",J247,0)</f>
        <v>0</v>
      </c>
      <c r="BF247" s="145">
        <f>IF(N247="snížená",J247,0)</f>
        <v>0</v>
      </c>
      <c r="BG247" s="145">
        <f>IF(N247="zákl. přenesená",J247,0)</f>
        <v>0</v>
      </c>
      <c r="BH247" s="145">
        <f>IF(N247="sníž. přenesená",J247,0)</f>
        <v>0</v>
      </c>
      <c r="BI247" s="145">
        <f>IF(N247="nulová",J247,0)</f>
        <v>0</v>
      </c>
      <c r="BJ247" s="18" t="s">
        <v>85</v>
      </c>
      <c r="BK247" s="145">
        <f>ROUND(I247*H247,2)</f>
        <v>0</v>
      </c>
      <c r="BL247" s="18" t="s">
        <v>927</v>
      </c>
      <c r="BM247" s="144" t="s">
        <v>1278</v>
      </c>
    </row>
    <row r="248" spans="2:65" s="1" customFormat="1" ht="16.5" customHeight="1">
      <c r="B248" s="34"/>
      <c r="C248" s="179" t="s">
        <v>1279</v>
      </c>
      <c r="D248" s="179" t="s">
        <v>322</v>
      </c>
      <c r="E248" s="180" t="s">
        <v>1280</v>
      </c>
      <c r="F248" s="181" t="s">
        <v>1281</v>
      </c>
      <c r="G248" s="182" t="s">
        <v>153</v>
      </c>
      <c r="H248" s="183">
        <v>14</v>
      </c>
      <c r="I248" s="184"/>
      <c r="J248" s="185">
        <f>ROUND(I248*H248,2)</f>
        <v>0</v>
      </c>
      <c r="K248" s="181" t="s">
        <v>32</v>
      </c>
      <c r="L248" s="186"/>
      <c r="M248" s="187" t="s">
        <v>32</v>
      </c>
      <c r="N248" s="188" t="s">
        <v>49</v>
      </c>
      <c r="P248" s="142">
        <f>O248*H248</f>
        <v>0</v>
      </c>
      <c r="Q248" s="142">
        <v>0</v>
      </c>
      <c r="R248" s="142">
        <f>Q248*H248</f>
        <v>0</v>
      </c>
      <c r="S248" s="142">
        <v>0</v>
      </c>
      <c r="T248" s="143">
        <f>S248*H248</f>
        <v>0</v>
      </c>
      <c r="AR248" s="144" t="s">
        <v>927</v>
      </c>
      <c r="AT248" s="144" t="s">
        <v>322</v>
      </c>
      <c r="AU248" s="144" t="s">
        <v>87</v>
      </c>
      <c r="AY248" s="18" t="s">
        <v>147</v>
      </c>
      <c r="BE248" s="145">
        <f>IF(N248="základní",J248,0)</f>
        <v>0</v>
      </c>
      <c r="BF248" s="145">
        <f>IF(N248="snížená",J248,0)</f>
        <v>0</v>
      </c>
      <c r="BG248" s="145">
        <f>IF(N248="zákl. přenesená",J248,0)</f>
        <v>0</v>
      </c>
      <c r="BH248" s="145">
        <f>IF(N248="sníž. přenesená",J248,0)</f>
        <v>0</v>
      </c>
      <c r="BI248" s="145">
        <f>IF(N248="nulová",J248,0)</f>
        <v>0</v>
      </c>
      <c r="BJ248" s="18" t="s">
        <v>85</v>
      </c>
      <c r="BK248" s="145">
        <f>ROUND(I248*H248,2)</f>
        <v>0</v>
      </c>
      <c r="BL248" s="18" t="s">
        <v>927</v>
      </c>
      <c r="BM248" s="144" t="s">
        <v>1282</v>
      </c>
    </row>
    <row r="249" spans="2:65" s="11" customFormat="1" ht="22.9" customHeight="1">
      <c r="B249" s="121"/>
      <c r="D249" s="122" t="s">
        <v>77</v>
      </c>
      <c r="E249" s="131" t="s">
        <v>1283</v>
      </c>
      <c r="F249" s="131" t="s">
        <v>1229</v>
      </c>
      <c r="I249" s="124"/>
      <c r="J249" s="132">
        <f>BK249</f>
        <v>0</v>
      </c>
      <c r="L249" s="121"/>
      <c r="M249" s="126"/>
      <c r="P249" s="127">
        <f>SUM(P250:P254)</f>
        <v>0</v>
      </c>
      <c r="R249" s="127">
        <f>SUM(R250:R254)</f>
        <v>0</v>
      </c>
      <c r="T249" s="128">
        <f>SUM(T250:T254)</f>
        <v>0</v>
      </c>
      <c r="AR249" s="122" t="s">
        <v>155</v>
      </c>
      <c r="AT249" s="129" t="s">
        <v>77</v>
      </c>
      <c r="AU249" s="129" t="s">
        <v>85</v>
      </c>
      <c r="AY249" s="122" t="s">
        <v>147</v>
      </c>
      <c r="BK249" s="130">
        <f>SUM(BK250:BK254)</f>
        <v>0</v>
      </c>
    </row>
    <row r="250" spans="2:65" s="1" customFormat="1" ht="16.5" customHeight="1">
      <c r="B250" s="34"/>
      <c r="C250" s="133" t="s">
        <v>1284</v>
      </c>
      <c r="D250" s="133" t="s">
        <v>150</v>
      </c>
      <c r="E250" s="134" t="s">
        <v>1285</v>
      </c>
      <c r="F250" s="135" t="s">
        <v>1286</v>
      </c>
      <c r="G250" s="136" t="s">
        <v>242</v>
      </c>
      <c r="H250" s="137">
        <v>140</v>
      </c>
      <c r="I250" s="138"/>
      <c r="J250" s="139">
        <f>ROUND(I250*H250,2)</f>
        <v>0</v>
      </c>
      <c r="K250" s="135" t="s">
        <v>32</v>
      </c>
      <c r="L250" s="34"/>
      <c r="M250" s="140" t="s">
        <v>32</v>
      </c>
      <c r="N250" s="141" t="s">
        <v>49</v>
      </c>
      <c r="P250" s="142">
        <f>O250*H250</f>
        <v>0</v>
      </c>
      <c r="Q250" s="142">
        <v>0</v>
      </c>
      <c r="R250" s="142">
        <f>Q250*H250</f>
        <v>0</v>
      </c>
      <c r="S250" s="142">
        <v>0</v>
      </c>
      <c r="T250" s="143">
        <f>S250*H250</f>
        <v>0</v>
      </c>
      <c r="AR250" s="144" t="s">
        <v>649</v>
      </c>
      <c r="AT250" s="144" t="s">
        <v>150</v>
      </c>
      <c r="AU250" s="144" t="s">
        <v>87</v>
      </c>
      <c r="AY250" s="18" t="s">
        <v>147</v>
      </c>
      <c r="BE250" s="145">
        <f>IF(N250="základní",J250,0)</f>
        <v>0</v>
      </c>
      <c r="BF250" s="145">
        <f>IF(N250="snížená",J250,0)</f>
        <v>0</v>
      </c>
      <c r="BG250" s="145">
        <f>IF(N250="zákl. přenesená",J250,0)</f>
        <v>0</v>
      </c>
      <c r="BH250" s="145">
        <f>IF(N250="sníž. přenesená",J250,0)</f>
        <v>0</v>
      </c>
      <c r="BI250" s="145">
        <f>IF(N250="nulová",J250,0)</f>
        <v>0</v>
      </c>
      <c r="BJ250" s="18" t="s">
        <v>85</v>
      </c>
      <c r="BK250" s="145">
        <f>ROUND(I250*H250,2)</f>
        <v>0</v>
      </c>
      <c r="BL250" s="18" t="s">
        <v>649</v>
      </c>
      <c r="BM250" s="144" t="s">
        <v>1287</v>
      </c>
    </row>
    <row r="251" spans="2:65" s="1" customFormat="1" ht="16.5" customHeight="1">
      <c r="B251" s="34"/>
      <c r="C251" s="133" t="s">
        <v>1288</v>
      </c>
      <c r="D251" s="133" t="s">
        <v>150</v>
      </c>
      <c r="E251" s="134" t="s">
        <v>1237</v>
      </c>
      <c r="F251" s="135" t="s">
        <v>1238</v>
      </c>
      <c r="G251" s="136" t="s">
        <v>153</v>
      </c>
      <c r="H251" s="137">
        <v>14</v>
      </c>
      <c r="I251" s="138"/>
      <c r="J251" s="139">
        <f>ROUND(I251*H251,2)</f>
        <v>0</v>
      </c>
      <c r="K251" s="135" t="s">
        <v>32</v>
      </c>
      <c r="L251" s="34"/>
      <c r="M251" s="140" t="s">
        <v>32</v>
      </c>
      <c r="N251" s="141" t="s">
        <v>49</v>
      </c>
      <c r="P251" s="142">
        <f>O251*H251</f>
        <v>0</v>
      </c>
      <c r="Q251" s="142">
        <v>0</v>
      </c>
      <c r="R251" s="142">
        <f>Q251*H251</f>
        <v>0</v>
      </c>
      <c r="S251" s="142">
        <v>0</v>
      </c>
      <c r="T251" s="143">
        <f>S251*H251</f>
        <v>0</v>
      </c>
      <c r="AR251" s="144" t="s">
        <v>649</v>
      </c>
      <c r="AT251" s="144" t="s">
        <v>150</v>
      </c>
      <c r="AU251" s="144" t="s">
        <v>87</v>
      </c>
      <c r="AY251" s="18" t="s">
        <v>147</v>
      </c>
      <c r="BE251" s="145">
        <f>IF(N251="základní",J251,0)</f>
        <v>0</v>
      </c>
      <c r="BF251" s="145">
        <f>IF(N251="snížená",J251,0)</f>
        <v>0</v>
      </c>
      <c r="BG251" s="145">
        <f>IF(N251="zákl. přenesená",J251,0)</f>
        <v>0</v>
      </c>
      <c r="BH251" s="145">
        <f>IF(N251="sníž. přenesená",J251,0)</f>
        <v>0</v>
      </c>
      <c r="BI251" s="145">
        <f>IF(N251="nulová",J251,0)</f>
        <v>0</v>
      </c>
      <c r="BJ251" s="18" t="s">
        <v>85</v>
      </c>
      <c r="BK251" s="145">
        <f>ROUND(I251*H251,2)</f>
        <v>0</v>
      </c>
      <c r="BL251" s="18" t="s">
        <v>649</v>
      </c>
      <c r="BM251" s="144" t="s">
        <v>1289</v>
      </c>
    </row>
    <row r="252" spans="2:65" s="1" customFormat="1" ht="16.5" customHeight="1">
      <c r="B252" s="34"/>
      <c r="C252" s="133" t="s">
        <v>1290</v>
      </c>
      <c r="D252" s="133" t="s">
        <v>150</v>
      </c>
      <c r="E252" s="134" t="s">
        <v>1291</v>
      </c>
      <c r="F252" s="135" t="s">
        <v>1292</v>
      </c>
      <c r="G252" s="136" t="s">
        <v>153</v>
      </c>
      <c r="H252" s="137">
        <v>1</v>
      </c>
      <c r="I252" s="138"/>
      <c r="J252" s="139">
        <f>ROUND(I252*H252,2)</f>
        <v>0</v>
      </c>
      <c r="K252" s="135" t="s">
        <v>32</v>
      </c>
      <c r="L252" s="34"/>
      <c r="M252" s="140" t="s">
        <v>32</v>
      </c>
      <c r="N252" s="141" t="s">
        <v>49</v>
      </c>
      <c r="P252" s="142">
        <f>O252*H252</f>
        <v>0</v>
      </c>
      <c r="Q252" s="142">
        <v>0</v>
      </c>
      <c r="R252" s="142">
        <f>Q252*H252</f>
        <v>0</v>
      </c>
      <c r="S252" s="142">
        <v>0</v>
      </c>
      <c r="T252" s="143">
        <f>S252*H252</f>
        <v>0</v>
      </c>
      <c r="AR252" s="144" t="s">
        <v>649</v>
      </c>
      <c r="AT252" s="144" t="s">
        <v>150</v>
      </c>
      <c r="AU252" s="144" t="s">
        <v>87</v>
      </c>
      <c r="AY252" s="18" t="s">
        <v>147</v>
      </c>
      <c r="BE252" s="145">
        <f>IF(N252="základní",J252,0)</f>
        <v>0</v>
      </c>
      <c r="BF252" s="145">
        <f>IF(N252="snížená",J252,0)</f>
        <v>0</v>
      </c>
      <c r="BG252" s="145">
        <f>IF(N252="zákl. přenesená",J252,0)</f>
        <v>0</v>
      </c>
      <c r="BH252" s="145">
        <f>IF(N252="sníž. přenesená",J252,0)</f>
        <v>0</v>
      </c>
      <c r="BI252" s="145">
        <f>IF(N252="nulová",J252,0)</f>
        <v>0</v>
      </c>
      <c r="BJ252" s="18" t="s">
        <v>85</v>
      </c>
      <c r="BK252" s="145">
        <f>ROUND(I252*H252,2)</f>
        <v>0</v>
      </c>
      <c r="BL252" s="18" t="s">
        <v>649</v>
      </c>
      <c r="BM252" s="144" t="s">
        <v>1293</v>
      </c>
    </row>
    <row r="253" spans="2:65" s="1" customFormat="1" ht="16.5" customHeight="1">
      <c r="B253" s="34"/>
      <c r="C253" s="133" t="s">
        <v>1294</v>
      </c>
      <c r="D253" s="133" t="s">
        <v>150</v>
      </c>
      <c r="E253" s="134" t="s">
        <v>1295</v>
      </c>
      <c r="F253" s="135" t="s">
        <v>1296</v>
      </c>
      <c r="G253" s="136" t="s">
        <v>153</v>
      </c>
      <c r="H253" s="137">
        <v>12</v>
      </c>
      <c r="I253" s="138"/>
      <c r="J253" s="139">
        <f>ROUND(I253*H253,2)</f>
        <v>0</v>
      </c>
      <c r="K253" s="135" t="s">
        <v>32</v>
      </c>
      <c r="L253" s="34"/>
      <c r="M253" s="140" t="s">
        <v>32</v>
      </c>
      <c r="N253" s="141" t="s">
        <v>49</v>
      </c>
      <c r="P253" s="142">
        <f>O253*H253</f>
        <v>0</v>
      </c>
      <c r="Q253" s="142">
        <v>0</v>
      </c>
      <c r="R253" s="142">
        <f>Q253*H253</f>
        <v>0</v>
      </c>
      <c r="S253" s="142">
        <v>0</v>
      </c>
      <c r="T253" s="143">
        <f>S253*H253</f>
        <v>0</v>
      </c>
      <c r="AR253" s="144" t="s">
        <v>649</v>
      </c>
      <c r="AT253" s="144" t="s">
        <v>150</v>
      </c>
      <c r="AU253" s="144" t="s">
        <v>87</v>
      </c>
      <c r="AY253" s="18" t="s">
        <v>147</v>
      </c>
      <c r="BE253" s="145">
        <f>IF(N253="základní",J253,0)</f>
        <v>0</v>
      </c>
      <c r="BF253" s="145">
        <f>IF(N253="snížená",J253,0)</f>
        <v>0</v>
      </c>
      <c r="BG253" s="145">
        <f>IF(N253="zákl. přenesená",J253,0)</f>
        <v>0</v>
      </c>
      <c r="BH253" s="145">
        <f>IF(N253="sníž. přenesená",J253,0)</f>
        <v>0</v>
      </c>
      <c r="BI253" s="145">
        <f>IF(N253="nulová",J253,0)</f>
        <v>0</v>
      </c>
      <c r="BJ253" s="18" t="s">
        <v>85</v>
      </c>
      <c r="BK253" s="145">
        <f>ROUND(I253*H253,2)</f>
        <v>0</v>
      </c>
      <c r="BL253" s="18" t="s">
        <v>649</v>
      </c>
      <c r="BM253" s="144" t="s">
        <v>1297</v>
      </c>
    </row>
    <row r="254" spans="2:65" s="1" customFormat="1" ht="16.5" customHeight="1">
      <c r="B254" s="34"/>
      <c r="C254" s="133" t="s">
        <v>1298</v>
      </c>
      <c r="D254" s="133" t="s">
        <v>150</v>
      </c>
      <c r="E254" s="134" t="s">
        <v>1299</v>
      </c>
      <c r="F254" s="135" t="s">
        <v>1300</v>
      </c>
      <c r="G254" s="136" t="s">
        <v>153</v>
      </c>
      <c r="H254" s="137">
        <v>1</v>
      </c>
      <c r="I254" s="138"/>
      <c r="J254" s="139">
        <f>ROUND(I254*H254,2)</f>
        <v>0</v>
      </c>
      <c r="K254" s="135" t="s">
        <v>32</v>
      </c>
      <c r="L254" s="34"/>
      <c r="M254" s="140" t="s">
        <v>32</v>
      </c>
      <c r="N254" s="141" t="s">
        <v>49</v>
      </c>
      <c r="P254" s="142">
        <f>O254*H254</f>
        <v>0</v>
      </c>
      <c r="Q254" s="142">
        <v>0</v>
      </c>
      <c r="R254" s="142">
        <f>Q254*H254</f>
        <v>0</v>
      </c>
      <c r="S254" s="142">
        <v>0</v>
      </c>
      <c r="T254" s="143">
        <f>S254*H254</f>
        <v>0</v>
      </c>
      <c r="AR254" s="144" t="s">
        <v>649</v>
      </c>
      <c r="AT254" s="144" t="s">
        <v>150</v>
      </c>
      <c r="AU254" s="144" t="s">
        <v>87</v>
      </c>
      <c r="AY254" s="18" t="s">
        <v>147</v>
      </c>
      <c r="BE254" s="145">
        <f>IF(N254="základní",J254,0)</f>
        <v>0</v>
      </c>
      <c r="BF254" s="145">
        <f>IF(N254="snížená",J254,0)</f>
        <v>0</v>
      </c>
      <c r="BG254" s="145">
        <f>IF(N254="zákl. přenesená",J254,0)</f>
        <v>0</v>
      </c>
      <c r="BH254" s="145">
        <f>IF(N254="sníž. přenesená",J254,0)</f>
        <v>0</v>
      </c>
      <c r="BI254" s="145">
        <f>IF(N254="nulová",J254,0)</f>
        <v>0</v>
      </c>
      <c r="BJ254" s="18" t="s">
        <v>85</v>
      </c>
      <c r="BK254" s="145">
        <f>ROUND(I254*H254,2)</f>
        <v>0</v>
      </c>
      <c r="BL254" s="18" t="s">
        <v>649</v>
      </c>
      <c r="BM254" s="144" t="s">
        <v>1301</v>
      </c>
    </row>
    <row r="255" spans="2:65" s="11" customFormat="1" ht="25.9" customHeight="1">
      <c r="B255" s="121"/>
      <c r="D255" s="122" t="s">
        <v>77</v>
      </c>
      <c r="E255" s="123" t="s">
        <v>1302</v>
      </c>
      <c r="F255" s="123" t="s">
        <v>1303</v>
      </c>
      <c r="I255" s="124"/>
      <c r="J255" s="125">
        <f>BK255</f>
        <v>0</v>
      </c>
      <c r="L255" s="121"/>
      <c r="M255" s="126"/>
      <c r="P255" s="127">
        <f>SUM(P256:P265)</f>
        <v>0</v>
      </c>
      <c r="R255" s="127">
        <f>SUM(R256:R265)</f>
        <v>0</v>
      </c>
      <c r="T255" s="128">
        <f>SUM(T256:T265)</f>
        <v>0</v>
      </c>
      <c r="AR255" s="122" t="s">
        <v>190</v>
      </c>
      <c r="AT255" s="129" t="s">
        <v>77</v>
      </c>
      <c r="AU255" s="129" t="s">
        <v>78</v>
      </c>
      <c r="AY255" s="122" t="s">
        <v>147</v>
      </c>
      <c r="BK255" s="130">
        <f>SUM(BK256:BK265)</f>
        <v>0</v>
      </c>
    </row>
    <row r="256" spans="2:65" s="1" customFormat="1" ht="16.5" customHeight="1">
      <c r="B256" s="34"/>
      <c r="C256" s="133" t="s">
        <v>1304</v>
      </c>
      <c r="D256" s="133" t="s">
        <v>150</v>
      </c>
      <c r="E256" s="134" t="s">
        <v>1305</v>
      </c>
      <c r="F256" s="135" t="s">
        <v>1306</v>
      </c>
      <c r="G256" s="136" t="s">
        <v>153</v>
      </c>
      <c r="H256" s="137">
        <v>1</v>
      </c>
      <c r="I256" s="138"/>
      <c r="J256" s="139">
        <f>ROUND(I256*H256,2)</f>
        <v>0</v>
      </c>
      <c r="K256" s="135" t="s">
        <v>32</v>
      </c>
      <c r="L256" s="34"/>
      <c r="M256" s="140" t="s">
        <v>32</v>
      </c>
      <c r="N256" s="141" t="s">
        <v>49</v>
      </c>
      <c r="P256" s="142">
        <f>O256*H256</f>
        <v>0</v>
      </c>
      <c r="Q256" s="142">
        <v>0</v>
      </c>
      <c r="R256" s="142">
        <f>Q256*H256</f>
        <v>0</v>
      </c>
      <c r="S256" s="142">
        <v>0</v>
      </c>
      <c r="T256" s="143">
        <f>S256*H256</f>
        <v>0</v>
      </c>
      <c r="AR256" s="144" t="s">
        <v>649</v>
      </c>
      <c r="AT256" s="144" t="s">
        <v>150</v>
      </c>
      <c r="AU256" s="144" t="s">
        <v>85</v>
      </c>
      <c r="AY256" s="18" t="s">
        <v>147</v>
      </c>
      <c r="BE256" s="145">
        <f>IF(N256="základní",J256,0)</f>
        <v>0</v>
      </c>
      <c r="BF256" s="145">
        <f>IF(N256="snížená",J256,0)</f>
        <v>0</v>
      </c>
      <c r="BG256" s="145">
        <f>IF(N256="zákl. přenesená",J256,0)</f>
        <v>0</v>
      </c>
      <c r="BH256" s="145">
        <f>IF(N256="sníž. přenesená",J256,0)</f>
        <v>0</v>
      </c>
      <c r="BI256" s="145">
        <f>IF(N256="nulová",J256,0)</f>
        <v>0</v>
      </c>
      <c r="BJ256" s="18" t="s">
        <v>85</v>
      </c>
      <c r="BK256" s="145">
        <f>ROUND(I256*H256,2)</f>
        <v>0</v>
      </c>
      <c r="BL256" s="18" t="s">
        <v>649</v>
      </c>
      <c r="BM256" s="144" t="s">
        <v>1307</v>
      </c>
    </row>
    <row r="257" spans="2:65" s="1" customFormat="1" ht="19.5">
      <c r="B257" s="34"/>
      <c r="D257" s="151" t="s">
        <v>168</v>
      </c>
      <c r="F257" s="165" t="s">
        <v>1308</v>
      </c>
      <c r="I257" s="148"/>
      <c r="L257" s="34"/>
      <c r="M257" s="149"/>
      <c r="T257" s="55"/>
      <c r="AT257" s="18" t="s">
        <v>168</v>
      </c>
      <c r="AU257" s="18" t="s">
        <v>85</v>
      </c>
    </row>
    <row r="258" spans="2:65" s="1" customFormat="1" ht="16.5" customHeight="1">
      <c r="B258" s="34"/>
      <c r="C258" s="133" t="s">
        <v>1309</v>
      </c>
      <c r="D258" s="133" t="s">
        <v>150</v>
      </c>
      <c r="E258" s="134" t="s">
        <v>1310</v>
      </c>
      <c r="F258" s="135" t="s">
        <v>1311</v>
      </c>
      <c r="G258" s="136" t="s">
        <v>153</v>
      </c>
      <c r="H258" s="137">
        <v>1</v>
      </c>
      <c r="I258" s="138"/>
      <c r="J258" s="139">
        <f t="shared" ref="J258:J265" si="60">ROUND(I258*H258,2)</f>
        <v>0</v>
      </c>
      <c r="K258" s="135" t="s">
        <v>32</v>
      </c>
      <c r="L258" s="34"/>
      <c r="M258" s="140" t="s">
        <v>32</v>
      </c>
      <c r="N258" s="141" t="s">
        <v>49</v>
      </c>
      <c r="P258" s="142">
        <f t="shared" ref="P258:P265" si="61">O258*H258</f>
        <v>0</v>
      </c>
      <c r="Q258" s="142">
        <v>0</v>
      </c>
      <c r="R258" s="142">
        <f t="shared" ref="R258:R265" si="62">Q258*H258</f>
        <v>0</v>
      </c>
      <c r="S258" s="142">
        <v>0</v>
      </c>
      <c r="T258" s="143">
        <f t="shared" ref="T258:T265" si="63">S258*H258</f>
        <v>0</v>
      </c>
      <c r="AR258" s="144" t="s">
        <v>649</v>
      </c>
      <c r="AT258" s="144" t="s">
        <v>150</v>
      </c>
      <c r="AU258" s="144" t="s">
        <v>85</v>
      </c>
      <c r="AY258" s="18" t="s">
        <v>147</v>
      </c>
      <c r="BE258" s="145">
        <f t="shared" ref="BE258:BE265" si="64">IF(N258="základní",J258,0)</f>
        <v>0</v>
      </c>
      <c r="BF258" s="145">
        <f t="shared" ref="BF258:BF265" si="65">IF(N258="snížená",J258,0)</f>
        <v>0</v>
      </c>
      <c r="BG258" s="145">
        <f t="shared" ref="BG258:BG265" si="66">IF(N258="zákl. přenesená",J258,0)</f>
        <v>0</v>
      </c>
      <c r="BH258" s="145">
        <f t="shared" ref="BH258:BH265" si="67">IF(N258="sníž. přenesená",J258,0)</f>
        <v>0</v>
      </c>
      <c r="BI258" s="145">
        <f t="shared" ref="BI258:BI265" si="68">IF(N258="nulová",J258,0)</f>
        <v>0</v>
      </c>
      <c r="BJ258" s="18" t="s">
        <v>85</v>
      </c>
      <c r="BK258" s="145">
        <f t="shared" ref="BK258:BK265" si="69">ROUND(I258*H258,2)</f>
        <v>0</v>
      </c>
      <c r="BL258" s="18" t="s">
        <v>649</v>
      </c>
      <c r="BM258" s="144" t="s">
        <v>1312</v>
      </c>
    </row>
    <row r="259" spans="2:65" s="1" customFormat="1" ht="24.2" customHeight="1">
      <c r="B259" s="34"/>
      <c r="C259" s="133" t="s">
        <v>1313</v>
      </c>
      <c r="D259" s="133" t="s">
        <v>150</v>
      </c>
      <c r="E259" s="134" t="s">
        <v>1314</v>
      </c>
      <c r="F259" s="135" t="s">
        <v>1315</v>
      </c>
      <c r="G259" s="136" t="s">
        <v>153</v>
      </c>
      <c r="H259" s="137">
        <v>1</v>
      </c>
      <c r="I259" s="138"/>
      <c r="J259" s="139">
        <f t="shared" si="60"/>
        <v>0</v>
      </c>
      <c r="K259" s="135" t="s">
        <v>32</v>
      </c>
      <c r="L259" s="34"/>
      <c r="M259" s="140" t="s">
        <v>32</v>
      </c>
      <c r="N259" s="141" t="s">
        <v>49</v>
      </c>
      <c r="P259" s="142">
        <f t="shared" si="61"/>
        <v>0</v>
      </c>
      <c r="Q259" s="142">
        <v>0</v>
      </c>
      <c r="R259" s="142">
        <f t="shared" si="62"/>
        <v>0</v>
      </c>
      <c r="S259" s="142">
        <v>0</v>
      </c>
      <c r="T259" s="143">
        <f t="shared" si="63"/>
        <v>0</v>
      </c>
      <c r="AR259" s="144" t="s">
        <v>649</v>
      </c>
      <c r="AT259" s="144" t="s">
        <v>150</v>
      </c>
      <c r="AU259" s="144" t="s">
        <v>85</v>
      </c>
      <c r="AY259" s="18" t="s">
        <v>147</v>
      </c>
      <c r="BE259" s="145">
        <f t="shared" si="64"/>
        <v>0</v>
      </c>
      <c r="BF259" s="145">
        <f t="shared" si="65"/>
        <v>0</v>
      </c>
      <c r="BG259" s="145">
        <f t="shared" si="66"/>
        <v>0</v>
      </c>
      <c r="BH259" s="145">
        <f t="shared" si="67"/>
        <v>0</v>
      </c>
      <c r="BI259" s="145">
        <f t="shared" si="68"/>
        <v>0</v>
      </c>
      <c r="BJ259" s="18" t="s">
        <v>85</v>
      </c>
      <c r="BK259" s="145">
        <f t="shared" si="69"/>
        <v>0</v>
      </c>
      <c r="BL259" s="18" t="s">
        <v>649</v>
      </c>
      <c r="BM259" s="144" t="s">
        <v>1316</v>
      </c>
    </row>
    <row r="260" spans="2:65" s="1" customFormat="1" ht="24.2" customHeight="1">
      <c r="B260" s="34"/>
      <c r="C260" s="133" t="s">
        <v>1317</v>
      </c>
      <c r="D260" s="133" t="s">
        <v>150</v>
      </c>
      <c r="E260" s="134" t="s">
        <v>1318</v>
      </c>
      <c r="F260" s="135" t="s">
        <v>1319</v>
      </c>
      <c r="G260" s="136" t="s">
        <v>153</v>
      </c>
      <c r="H260" s="137">
        <v>1</v>
      </c>
      <c r="I260" s="138"/>
      <c r="J260" s="139">
        <f t="shared" si="60"/>
        <v>0</v>
      </c>
      <c r="K260" s="135" t="s">
        <v>32</v>
      </c>
      <c r="L260" s="34"/>
      <c r="M260" s="140" t="s">
        <v>32</v>
      </c>
      <c r="N260" s="141" t="s">
        <v>49</v>
      </c>
      <c r="P260" s="142">
        <f t="shared" si="61"/>
        <v>0</v>
      </c>
      <c r="Q260" s="142">
        <v>0</v>
      </c>
      <c r="R260" s="142">
        <f t="shared" si="62"/>
        <v>0</v>
      </c>
      <c r="S260" s="142">
        <v>0</v>
      </c>
      <c r="T260" s="143">
        <f t="shared" si="63"/>
        <v>0</v>
      </c>
      <c r="AR260" s="144" t="s">
        <v>649</v>
      </c>
      <c r="AT260" s="144" t="s">
        <v>150</v>
      </c>
      <c r="AU260" s="144" t="s">
        <v>85</v>
      </c>
      <c r="AY260" s="18" t="s">
        <v>147</v>
      </c>
      <c r="BE260" s="145">
        <f t="shared" si="64"/>
        <v>0</v>
      </c>
      <c r="BF260" s="145">
        <f t="shared" si="65"/>
        <v>0</v>
      </c>
      <c r="BG260" s="145">
        <f t="shared" si="66"/>
        <v>0</v>
      </c>
      <c r="BH260" s="145">
        <f t="shared" si="67"/>
        <v>0</v>
      </c>
      <c r="BI260" s="145">
        <f t="shared" si="68"/>
        <v>0</v>
      </c>
      <c r="BJ260" s="18" t="s">
        <v>85</v>
      </c>
      <c r="BK260" s="145">
        <f t="shared" si="69"/>
        <v>0</v>
      </c>
      <c r="BL260" s="18" t="s">
        <v>649</v>
      </c>
      <c r="BM260" s="144" t="s">
        <v>1320</v>
      </c>
    </row>
    <row r="261" spans="2:65" s="1" customFormat="1" ht="24.2" customHeight="1">
      <c r="B261" s="34"/>
      <c r="C261" s="133" t="s">
        <v>1321</v>
      </c>
      <c r="D261" s="133" t="s">
        <v>150</v>
      </c>
      <c r="E261" s="134" t="s">
        <v>1322</v>
      </c>
      <c r="F261" s="135" t="s">
        <v>1323</v>
      </c>
      <c r="G261" s="136" t="s">
        <v>242</v>
      </c>
      <c r="H261" s="137">
        <v>10</v>
      </c>
      <c r="I261" s="138"/>
      <c r="J261" s="139">
        <f t="shared" si="60"/>
        <v>0</v>
      </c>
      <c r="K261" s="135" t="s">
        <v>32</v>
      </c>
      <c r="L261" s="34"/>
      <c r="M261" s="140" t="s">
        <v>32</v>
      </c>
      <c r="N261" s="141" t="s">
        <v>49</v>
      </c>
      <c r="P261" s="142">
        <f t="shared" si="61"/>
        <v>0</v>
      </c>
      <c r="Q261" s="142">
        <v>0</v>
      </c>
      <c r="R261" s="142">
        <f t="shared" si="62"/>
        <v>0</v>
      </c>
      <c r="S261" s="142">
        <v>0</v>
      </c>
      <c r="T261" s="143">
        <f t="shared" si="63"/>
        <v>0</v>
      </c>
      <c r="AR261" s="144" t="s">
        <v>649</v>
      </c>
      <c r="AT261" s="144" t="s">
        <v>150</v>
      </c>
      <c r="AU261" s="144" t="s">
        <v>85</v>
      </c>
      <c r="AY261" s="18" t="s">
        <v>147</v>
      </c>
      <c r="BE261" s="145">
        <f t="shared" si="64"/>
        <v>0</v>
      </c>
      <c r="BF261" s="145">
        <f t="shared" si="65"/>
        <v>0</v>
      </c>
      <c r="BG261" s="145">
        <f t="shared" si="66"/>
        <v>0</v>
      </c>
      <c r="BH261" s="145">
        <f t="shared" si="67"/>
        <v>0</v>
      </c>
      <c r="BI261" s="145">
        <f t="shared" si="68"/>
        <v>0</v>
      </c>
      <c r="BJ261" s="18" t="s">
        <v>85</v>
      </c>
      <c r="BK261" s="145">
        <f t="shared" si="69"/>
        <v>0</v>
      </c>
      <c r="BL261" s="18" t="s">
        <v>649</v>
      </c>
      <c r="BM261" s="144" t="s">
        <v>1324</v>
      </c>
    </row>
    <row r="262" spans="2:65" s="1" customFormat="1" ht="21.75" customHeight="1">
      <c r="B262" s="34"/>
      <c r="C262" s="133" t="s">
        <v>1325</v>
      </c>
      <c r="D262" s="133" t="s">
        <v>150</v>
      </c>
      <c r="E262" s="134" t="s">
        <v>1326</v>
      </c>
      <c r="F262" s="135" t="s">
        <v>1327</v>
      </c>
      <c r="G262" s="136" t="s">
        <v>153</v>
      </c>
      <c r="H262" s="137">
        <v>1</v>
      </c>
      <c r="I262" s="138"/>
      <c r="J262" s="139">
        <f t="shared" si="60"/>
        <v>0</v>
      </c>
      <c r="K262" s="135" t="s">
        <v>32</v>
      </c>
      <c r="L262" s="34"/>
      <c r="M262" s="140" t="s">
        <v>32</v>
      </c>
      <c r="N262" s="141" t="s">
        <v>49</v>
      </c>
      <c r="P262" s="142">
        <f t="shared" si="61"/>
        <v>0</v>
      </c>
      <c r="Q262" s="142">
        <v>0</v>
      </c>
      <c r="R262" s="142">
        <f t="shared" si="62"/>
        <v>0</v>
      </c>
      <c r="S262" s="142">
        <v>0</v>
      </c>
      <c r="T262" s="143">
        <f t="shared" si="63"/>
        <v>0</v>
      </c>
      <c r="AR262" s="144" t="s">
        <v>649</v>
      </c>
      <c r="AT262" s="144" t="s">
        <v>150</v>
      </c>
      <c r="AU262" s="144" t="s">
        <v>85</v>
      </c>
      <c r="AY262" s="18" t="s">
        <v>147</v>
      </c>
      <c r="BE262" s="145">
        <f t="shared" si="64"/>
        <v>0</v>
      </c>
      <c r="BF262" s="145">
        <f t="shared" si="65"/>
        <v>0</v>
      </c>
      <c r="BG262" s="145">
        <f t="shared" si="66"/>
        <v>0</v>
      </c>
      <c r="BH262" s="145">
        <f t="shared" si="67"/>
        <v>0</v>
      </c>
      <c r="BI262" s="145">
        <f t="shared" si="68"/>
        <v>0</v>
      </c>
      <c r="BJ262" s="18" t="s">
        <v>85</v>
      </c>
      <c r="BK262" s="145">
        <f t="shared" si="69"/>
        <v>0</v>
      </c>
      <c r="BL262" s="18" t="s">
        <v>649</v>
      </c>
      <c r="BM262" s="144" t="s">
        <v>1328</v>
      </c>
    </row>
    <row r="263" spans="2:65" s="1" customFormat="1" ht="16.5" customHeight="1">
      <c r="B263" s="34"/>
      <c r="C263" s="133" t="s">
        <v>1329</v>
      </c>
      <c r="D263" s="133" t="s">
        <v>150</v>
      </c>
      <c r="E263" s="134" t="s">
        <v>1330</v>
      </c>
      <c r="F263" s="135" t="s">
        <v>1331</v>
      </c>
      <c r="G263" s="136" t="s">
        <v>242</v>
      </c>
      <c r="H263" s="137">
        <v>10</v>
      </c>
      <c r="I263" s="138"/>
      <c r="J263" s="139">
        <f t="shared" si="60"/>
        <v>0</v>
      </c>
      <c r="K263" s="135" t="s">
        <v>32</v>
      </c>
      <c r="L263" s="34"/>
      <c r="M263" s="140" t="s">
        <v>32</v>
      </c>
      <c r="N263" s="141" t="s">
        <v>49</v>
      </c>
      <c r="P263" s="142">
        <f t="shared" si="61"/>
        <v>0</v>
      </c>
      <c r="Q263" s="142">
        <v>0</v>
      </c>
      <c r="R263" s="142">
        <f t="shared" si="62"/>
        <v>0</v>
      </c>
      <c r="S263" s="142">
        <v>0</v>
      </c>
      <c r="T263" s="143">
        <f t="shared" si="63"/>
        <v>0</v>
      </c>
      <c r="AR263" s="144" t="s">
        <v>649</v>
      </c>
      <c r="AT263" s="144" t="s">
        <v>150</v>
      </c>
      <c r="AU263" s="144" t="s">
        <v>85</v>
      </c>
      <c r="AY263" s="18" t="s">
        <v>147</v>
      </c>
      <c r="BE263" s="145">
        <f t="shared" si="64"/>
        <v>0</v>
      </c>
      <c r="BF263" s="145">
        <f t="shared" si="65"/>
        <v>0</v>
      </c>
      <c r="BG263" s="145">
        <f t="shared" si="66"/>
        <v>0</v>
      </c>
      <c r="BH263" s="145">
        <f t="shared" si="67"/>
        <v>0</v>
      </c>
      <c r="BI263" s="145">
        <f t="shared" si="68"/>
        <v>0</v>
      </c>
      <c r="BJ263" s="18" t="s">
        <v>85</v>
      </c>
      <c r="BK263" s="145">
        <f t="shared" si="69"/>
        <v>0</v>
      </c>
      <c r="BL263" s="18" t="s">
        <v>649</v>
      </c>
      <c r="BM263" s="144" t="s">
        <v>1332</v>
      </c>
    </row>
    <row r="264" spans="2:65" s="1" customFormat="1" ht="16.5" customHeight="1">
      <c r="B264" s="34"/>
      <c r="C264" s="133" t="s">
        <v>1333</v>
      </c>
      <c r="D264" s="133" t="s">
        <v>150</v>
      </c>
      <c r="E264" s="134" t="s">
        <v>1334</v>
      </c>
      <c r="F264" s="135" t="s">
        <v>1335</v>
      </c>
      <c r="G264" s="136" t="s">
        <v>153</v>
      </c>
      <c r="H264" s="137">
        <v>1</v>
      </c>
      <c r="I264" s="138"/>
      <c r="J264" s="139">
        <f t="shared" si="60"/>
        <v>0</v>
      </c>
      <c r="K264" s="135" t="s">
        <v>32</v>
      </c>
      <c r="L264" s="34"/>
      <c r="M264" s="140" t="s">
        <v>32</v>
      </c>
      <c r="N264" s="141" t="s">
        <v>49</v>
      </c>
      <c r="P264" s="142">
        <f t="shared" si="61"/>
        <v>0</v>
      </c>
      <c r="Q264" s="142">
        <v>0</v>
      </c>
      <c r="R264" s="142">
        <f t="shared" si="62"/>
        <v>0</v>
      </c>
      <c r="S264" s="142">
        <v>0</v>
      </c>
      <c r="T264" s="143">
        <f t="shared" si="63"/>
        <v>0</v>
      </c>
      <c r="AR264" s="144" t="s">
        <v>649</v>
      </c>
      <c r="AT264" s="144" t="s">
        <v>150</v>
      </c>
      <c r="AU264" s="144" t="s">
        <v>85</v>
      </c>
      <c r="AY264" s="18" t="s">
        <v>147</v>
      </c>
      <c r="BE264" s="145">
        <f t="shared" si="64"/>
        <v>0</v>
      </c>
      <c r="BF264" s="145">
        <f t="shared" si="65"/>
        <v>0</v>
      </c>
      <c r="BG264" s="145">
        <f t="shared" si="66"/>
        <v>0</v>
      </c>
      <c r="BH264" s="145">
        <f t="shared" si="67"/>
        <v>0</v>
      </c>
      <c r="BI264" s="145">
        <f t="shared" si="68"/>
        <v>0</v>
      </c>
      <c r="BJ264" s="18" t="s">
        <v>85</v>
      </c>
      <c r="BK264" s="145">
        <f t="shared" si="69"/>
        <v>0</v>
      </c>
      <c r="BL264" s="18" t="s">
        <v>649</v>
      </c>
      <c r="BM264" s="144" t="s">
        <v>1336</v>
      </c>
    </row>
    <row r="265" spans="2:65" s="1" customFormat="1" ht="33" customHeight="1">
      <c r="B265" s="34"/>
      <c r="C265" s="133" t="s">
        <v>1337</v>
      </c>
      <c r="D265" s="133" t="s">
        <v>150</v>
      </c>
      <c r="E265" s="134" t="s">
        <v>1338</v>
      </c>
      <c r="F265" s="135" t="s">
        <v>1339</v>
      </c>
      <c r="G265" s="136" t="s">
        <v>153</v>
      </c>
      <c r="H265" s="137">
        <v>1</v>
      </c>
      <c r="I265" s="138"/>
      <c r="J265" s="139">
        <f t="shared" si="60"/>
        <v>0</v>
      </c>
      <c r="K265" s="135" t="s">
        <v>32</v>
      </c>
      <c r="L265" s="34"/>
      <c r="M265" s="193" t="s">
        <v>32</v>
      </c>
      <c r="N265" s="194" t="s">
        <v>49</v>
      </c>
      <c r="O265" s="190"/>
      <c r="P265" s="195">
        <f t="shared" si="61"/>
        <v>0</v>
      </c>
      <c r="Q265" s="195">
        <v>0</v>
      </c>
      <c r="R265" s="195">
        <f t="shared" si="62"/>
        <v>0</v>
      </c>
      <c r="S265" s="195">
        <v>0</v>
      </c>
      <c r="T265" s="196">
        <f t="shared" si="63"/>
        <v>0</v>
      </c>
      <c r="AR265" s="144" t="s">
        <v>649</v>
      </c>
      <c r="AT265" s="144" t="s">
        <v>150</v>
      </c>
      <c r="AU265" s="144" t="s">
        <v>85</v>
      </c>
      <c r="AY265" s="18" t="s">
        <v>147</v>
      </c>
      <c r="BE265" s="145">
        <f t="shared" si="64"/>
        <v>0</v>
      </c>
      <c r="BF265" s="145">
        <f t="shared" si="65"/>
        <v>0</v>
      </c>
      <c r="BG265" s="145">
        <f t="shared" si="66"/>
        <v>0</v>
      </c>
      <c r="BH265" s="145">
        <f t="shared" si="67"/>
        <v>0</v>
      </c>
      <c r="BI265" s="145">
        <f t="shared" si="68"/>
        <v>0</v>
      </c>
      <c r="BJ265" s="18" t="s">
        <v>85</v>
      </c>
      <c r="BK265" s="145">
        <f t="shared" si="69"/>
        <v>0</v>
      </c>
      <c r="BL265" s="18" t="s">
        <v>649</v>
      </c>
      <c r="BM265" s="144" t="s">
        <v>1340</v>
      </c>
    </row>
    <row r="266" spans="2:65" s="1" customFormat="1" ht="6.95" customHeight="1">
      <c r="B266" s="43"/>
      <c r="C266" s="44"/>
      <c r="D266" s="44"/>
      <c r="E266" s="44"/>
      <c r="F266" s="44"/>
      <c r="G266" s="44"/>
      <c r="H266" s="44"/>
      <c r="I266" s="44"/>
      <c r="J266" s="44"/>
      <c r="K266" s="44"/>
      <c r="L266" s="34"/>
    </row>
  </sheetData>
  <sheetProtection algorithmName="SHA-512" hashValue="8b7tDh3zD0rqqEfdTsYsxGH+290CU5uSSQIQBdBjAreEIstyKhDLpJn7TmPE8pvFnUG7mJGqst+14/RaONC7Qw==" saltValue="XVttnngjCKJaSRVgrnVsPKd5QXFDqTSBQjLe+8kBMdhG66V9s2C8s2CgFs8qJ95ek3mHx0iT0F/jjH6edb/Xzg==" spinCount="100000" sheet="1" objects="1" scenarios="1" formatColumns="0" formatRows="0" autoFilter="0"/>
  <autoFilter ref="C96:K265" xr:uid="{00000000-0009-0000-0000-000002000000}"/>
  <mergeCells count="12">
    <mergeCell ref="E89:H89"/>
    <mergeCell ref="L2:V2"/>
    <mergeCell ref="E50:H50"/>
    <mergeCell ref="E52:H52"/>
    <mergeCell ref="E54:H54"/>
    <mergeCell ref="E85:H85"/>
    <mergeCell ref="E87:H8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0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98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pans="2:46" ht="24.95" customHeight="1">
      <c r="B4" s="21"/>
      <c r="D4" s="22" t="s">
        <v>111</v>
      </c>
      <c r="L4" s="21"/>
      <c r="M4" s="92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3" t="str">
        <f>'Rekapitulace stavby'!K6</f>
        <v>OA Chrudim - rekonstrukce elektroinstalace</v>
      </c>
      <c r="F7" s="324"/>
      <c r="G7" s="324"/>
      <c r="H7" s="324"/>
      <c r="L7" s="21"/>
    </row>
    <row r="8" spans="2:46" ht="12" customHeight="1">
      <c r="B8" s="21"/>
      <c r="D8" s="28" t="s">
        <v>112</v>
      </c>
      <c r="L8" s="21"/>
    </row>
    <row r="9" spans="2:46" s="1" customFormat="1" ht="16.5" customHeight="1">
      <c r="B9" s="34"/>
      <c r="E9" s="323" t="s">
        <v>113</v>
      </c>
      <c r="F9" s="325"/>
      <c r="G9" s="325"/>
      <c r="H9" s="325"/>
      <c r="L9" s="34"/>
    </row>
    <row r="10" spans="2:46" s="1" customFormat="1" ht="12" customHeight="1">
      <c r="B10" s="34"/>
      <c r="D10" s="28" t="s">
        <v>114</v>
      </c>
      <c r="L10" s="34"/>
    </row>
    <row r="11" spans="2:46" s="1" customFormat="1" ht="16.5" customHeight="1">
      <c r="B11" s="34"/>
      <c r="E11" s="287" t="s">
        <v>1341</v>
      </c>
      <c r="F11" s="325"/>
      <c r="G11" s="325"/>
      <c r="H11" s="325"/>
      <c r="L11" s="34"/>
    </row>
    <row r="12" spans="2:46" s="1" customFormat="1" ht="11.25">
      <c r="B12" s="34"/>
      <c r="L12" s="34"/>
    </row>
    <row r="13" spans="2:46" s="1" customFormat="1" ht="12" customHeight="1">
      <c r="B13" s="34"/>
      <c r="D13" s="28" t="s">
        <v>18</v>
      </c>
      <c r="F13" s="26" t="s">
        <v>19</v>
      </c>
      <c r="I13" s="28" t="s">
        <v>20</v>
      </c>
      <c r="J13" s="26" t="s">
        <v>32</v>
      </c>
      <c r="L13" s="34"/>
    </row>
    <row r="14" spans="2:46" s="1" customFormat="1" ht="12" customHeight="1">
      <c r="B14" s="34"/>
      <c r="D14" s="28" t="s">
        <v>22</v>
      </c>
      <c r="F14" s="26" t="s">
        <v>23</v>
      </c>
      <c r="I14" s="28" t="s">
        <v>24</v>
      </c>
      <c r="J14" s="51" t="str">
        <f>'Rekapitulace stavby'!AN8</f>
        <v>8. 5. 2026</v>
      </c>
      <c r="L14" s="34"/>
    </row>
    <row r="15" spans="2:46" s="1" customFormat="1" ht="10.9" customHeight="1">
      <c r="B15" s="34"/>
      <c r="L15" s="34"/>
    </row>
    <row r="16" spans="2:46" s="1" customFormat="1" ht="12" customHeight="1">
      <c r="B16" s="34"/>
      <c r="D16" s="28" t="s">
        <v>30</v>
      </c>
      <c r="I16" s="28" t="s">
        <v>31</v>
      </c>
      <c r="J16" s="26" t="s">
        <v>32</v>
      </c>
      <c r="L16" s="34"/>
    </row>
    <row r="17" spans="2:12" s="1" customFormat="1" ht="18" customHeight="1">
      <c r="B17" s="34"/>
      <c r="E17" s="26" t="s">
        <v>33</v>
      </c>
      <c r="I17" s="28" t="s">
        <v>34</v>
      </c>
      <c r="J17" s="26" t="s">
        <v>32</v>
      </c>
      <c r="L17" s="34"/>
    </row>
    <row r="18" spans="2:12" s="1" customFormat="1" ht="6.95" customHeight="1">
      <c r="B18" s="34"/>
      <c r="L18" s="34"/>
    </row>
    <row r="19" spans="2:12" s="1" customFormat="1" ht="12" customHeight="1">
      <c r="B19" s="34"/>
      <c r="D19" s="28" t="s">
        <v>35</v>
      </c>
      <c r="I19" s="28" t="s">
        <v>31</v>
      </c>
      <c r="J19" s="29" t="str">
        <f>'Rekapitulace stavby'!AN13</f>
        <v>Vyplň údaj</v>
      </c>
      <c r="L19" s="34"/>
    </row>
    <row r="20" spans="2:12" s="1" customFormat="1" ht="18" customHeight="1">
      <c r="B20" s="34"/>
      <c r="E20" s="326" t="str">
        <f>'Rekapitulace stavby'!E14</f>
        <v>Vyplň údaj</v>
      </c>
      <c r="F20" s="293"/>
      <c r="G20" s="293"/>
      <c r="H20" s="293"/>
      <c r="I20" s="28" t="s">
        <v>34</v>
      </c>
      <c r="J20" s="29" t="str">
        <f>'Rekapitulace stavby'!AN14</f>
        <v>Vyplň údaj</v>
      </c>
      <c r="L20" s="34"/>
    </row>
    <row r="21" spans="2:12" s="1" customFormat="1" ht="6.95" customHeight="1">
      <c r="B21" s="34"/>
      <c r="L21" s="34"/>
    </row>
    <row r="22" spans="2:12" s="1" customFormat="1" ht="12" customHeight="1">
      <c r="B22" s="34"/>
      <c r="D22" s="28" t="s">
        <v>37</v>
      </c>
      <c r="I22" s="28" t="s">
        <v>31</v>
      </c>
      <c r="J22" s="26" t="s">
        <v>32</v>
      </c>
      <c r="L22" s="34"/>
    </row>
    <row r="23" spans="2:12" s="1" customFormat="1" ht="18" customHeight="1">
      <c r="B23" s="34"/>
      <c r="E23" s="26" t="s">
        <v>38</v>
      </c>
      <c r="I23" s="28" t="s">
        <v>34</v>
      </c>
      <c r="J23" s="26" t="s">
        <v>32</v>
      </c>
      <c r="L23" s="34"/>
    </row>
    <row r="24" spans="2:12" s="1" customFormat="1" ht="6.95" customHeight="1">
      <c r="B24" s="34"/>
      <c r="L24" s="34"/>
    </row>
    <row r="25" spans="2:12" s="1" customFormat="1" ht="12" customHeight="1">
      <c r="B25" s="34"/>
      <c r="D25" s="28" t="s">
        <v>40</v>
      </c>
      <c r="I25" s="28" t="s">
        <v>31</v>
      </c>
      <c r="J25" s="26" t="str">
        <f>IF('Rekapitulace stavby'!AN19="","",'Rekapitulace stavby'!AN19)</f>
        <v/>
      </c>
      <c r="L25" s="34"/>
    </row>
    <row r="26" spans="2:12" s="1" customFormat="1" ht="18" customHeight="1">
      <c r="B26" s="34"/>
      <c r="E26" s="26" t="str">
        <f>IF('Rekapitulace stavby'!E20="","",'Rekapitulace stavby'!E20)</f>
        <v xml:space="preserve"> </v>
      </c>
      <c r="I26" s="28" t="s">
        <v>34</v>
      </c>
      <c r="J26" s="26" t="str">
        <f>IF('Rekapitulace stavby'!AN20="","",'Rekapitulace stavby'!AN20)</f>
        <v/>
      </c>
      <c r="L26" s="34"/>
    </row>
    <row r="27" spans="2:12" s="1" customFormat="1" ht="6.95" customHeight="1">
      <c r="B27" s="34"/>
      <c r="L27" s="34"/>
    </row>
    <row r="28" spans="2:12" s="1" customFormat="1" ht="12" customHeight="1">
      <c r="B28" s="34"/>
      <c r="D28" s="28" t="s">
        <v>42</v>
      </c>
      <c r="L28" s="34"/>
    </row>
    <row r="29" spans="2:12" s="7" customFormat="1" ht="16.5" customHeight="1">
      <c r="B29" s="93"/>
      <c r="E29" s="298" t="s">
        <v>32</v>
      </c>
      <c r="F29" s="298"/>
      <c r="G29" s="298"/>
      <c r="H29" s="298"/>
      <c r="L29" s="93"/>
    </row>
    <row r="30" spans="2:12" s="1" customFormat="1" ht="6.95" customHeight="1">
      <c r="B30" s="34"/>
      <c r="L30" s="34"/>
    </row>
    <row r="31" spans="2:12" s="1" customFormat="1" ht="6.95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>
      <c r="B32" s="34"/>
      <c r="D32" s="94" t="s">
        <v>44</v>
      </c>
      <c r="J32" s="65">
        <f>ROUND(J89, 2)</f>
        <v>0</v>
      </c>
      <c r="L32" s="34"/>
    </row>
    <row r="33" spans="2:12" s="1" customFormat="1" ht="6.95" customHeight="1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5" customHeight="1">
      <c r="B34" s="34"/>
      <c r="F34" s="37" t="s">
        <v>46</v>
      </c>
      <c r="I34" s="37" t="s">
        <v>45</v>
      </c>
      <c r="J34" s="37" t="s">
        <v>47</v>
      </c>
      <c r="L34" s="34"/>
    </row>
    <row r="35" spans="2:12" s="1" customFormat="1" ht="14.45" customHeight="1">
      <c r="B35" s="34"/>
      <c r="D35" s="54" t="s">
        <v>48</v>
      </c>
      <c r="E35" s="28" t="s">
        <v>49</v>
      </c>
      <c r="F35" s="85">
        <f>ROUND((SUM(BE89:BE102)),  2)</f>
        <v>0</v>
      </c>
      <c r="I35" s="95">
        <v>0.21</v>
      </c>
      <c r="J35" s="85">
        <f>ROUND(((SUM(BE89:BE102))*I35),  2)</f>
        <v>0</v>
      </c>
      <c r="L35" s="34"/>
    </row>
    <row r="36" spans="2:12" s="1" customFormat="1" ht="14.45" customHeight="1">
      <c r="B36" s="34"/>
      <c r="E36" s="28" t="s">
        <v>50</v>
      </c>
      <c r="F36" s="85">
        <f>ROUND((SUM(BF89:BF102)),  2)</f>
        <v>0</v>
      </c>
      <c r="I36" s="95">
        <v>0.12</v>
      </c>
      <c r="J36" s="85">
        <f>ROUND(((SUM(BF89:BF102))*I36),  2)</f>
        <v>0</v>
      </c>
      <c r="L36" s="34"/>
    </row>
    <row r="37" spans="2:12" s="1" customFormat="1" ht="14.45" hidden="1" customHeight="1">
      <c r="B37" s="34"/>
      <c r="E37" s="28" t="s">
        <v>51</v>
      </c>
      <c r="F37" s="85">
        <f>ROUND((SUM(BG89:BG102)),  2)</f>
        <v>0</v>
      </c>
      <c r="I37" s="95">
        <v>0.21</v>
      </c>
      <c r="J37" s="85">
        <f>0</f>
        <v>0</v>
      </c>
      <c r="L37" s="34"/>
    </row>
    <row r="38" spans="2:12" s="1" customFormat="1" ht="14.45" hidden="1" customHeight="1">
      <c r="B38" s="34"/>
      <c r="E38" s="28" t="s">
        <v>52</v>
      </c>
      <c r="F38" s="85">
        <f>ROUND((SUM(BH89:BH102)),  2)</f>
        <v>0</v>
      </c>
      <c r="I38" s="95">
        <v>0.12</v>
      </c>
      <c r="J38" s="85">
        <f>0</f>
        <v>0</v>
      </c>
      <c r="L38" s="34"/>
    </row>
    <row r="39" spans="2:12" s="1" customFormat="1" ht="14.45" hidden="1" customHeight="1">
      <c r="B39" s="34"/>
      <c r="E39" s="28" t="s">
        <v>53</v>
      </c>
      <c r="F39" s="85">
        <f>ROUND((SUM(BI89:BI102)),  2)</f>
        <v>0</v>
      </c>
      <c r="I39" s="95">
        <v>0</v>
      </c>
      <c r="J39" s="85">
        <f>0</f>
        <v>0</v>
      </c>
      <c r="L39" s="34"/>
    </row>
    <row r="40" spans="2:12" s="1" customFormat="1" ht="6.95" customHeight="1">
      <c r="B40" s="34"/>
      <c r="L40" s="34"/>
    </row>
    <row r="41" spans="2:12" s="1" customFormat="1" ht="25.35" customHeight="1">
      <c r="B41" s="34"/>
      <c r="C41" s="96"/>
      <c r="D41" s="97" t="s">
        <v>54</v>
      </c>
      <c r="E41" s="56"/>
      <c r="F41" s="56"/>
      <c r="G41" s="98" t="s">
        <v>55</v>
      </c>
      <c r="H41" s="99" t="s">
        <v>56</v>
      </c>
      <c r="I41" s="56"/>
      <c r="J41" s="100">
        <f>SUM(J32:J39)</f>
        <v>0</v>
      </c>
      <c r="K41" s="101"/>
      <c r="L41" s="34"/>
    </row>
    <row r="42" spans="2:12" s="1" customFormat="1" ht="14.45" customHeight="1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5" customHeight="1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5" customHeight="1">
      <c r="B47" s="34"/>
      <c r="C47" s="22" t="s">
        <v>116</v>
      </c>
      <c r="L47" s="34"/>
    </row>
    <row r="48" spans="2:12" s="1" customFormat="1" ht="6.95" customHeight="1">
      <c r="B48" s="34"/>
      <c r="L48" s="34"/>
    </row>
    <row r="49" spans="2:47" s="1" customFormat="1" ht="12" customHeight="1">
      <c r="B49" s="34"/>
      <c r="C49" s="28" t="s">
        <v>16</v>
      </c>
      <c r="L49" s="34"/>
    </row>
    <row r="50" spans="2:47" s="1" customFormat="1" ht="16.5" customHeight="1">
      <c r="B50" s="34"/>
      <c r="E50" s="323" t="str">
        <f>E7</f>
        <v>OA Chrudim - rekonstrukce elektroinstalace</v>
      </c>
      <c r="F50" s="324"/>
      <c r="G50" s="324"/>
      <c r="H50" s="324"/>
      <c r="L50" s="34"/>
    </row>
    <row r="51" spans="2:47" ht="12" customHeight="1">
      <c r="B51" s="21"/>
      <c r="C51" s="28" t="s">
        <v>112</v>
      </c>
      <c r="L51" s="21"/>
    </row>
    <row r="52" spans="2:47" s="1" customFormat="1" ht="16.5" customHeight="1">
      <c r="B52" s="34"/>
      <c r="E52" s="323" t="s">
        <v>113</v>
      </c>
      <c r="F52" s="325"/>
      <c r="G52" s="325"/>
      <c r="H52" s="325"/>
      <c r="L52" s="34"/>
    </row>
    <row r="53" spans="2:47" s="1" customFormat="1" ht="12" customHeight="1">
      <c r="B53" s="34"/>
      <c r="C53" s="28" t="s">
        <v>114</v>
      </c>
      <c r="L53" s="34"/>
    </row>
    <row r="54" spans="2:47" s="1" customFormat="1" ht="16.5" customHeight="1">
      <c r="B54" s="34"/>
      <c r="E54" s="287" t="str">
        <f>E11</f>
        <v>VRN - Vedlejší rozpočtové náklady</v>
      </c>
      <c r="F54" s="325"/>
      <c r="G54" s="325"/>
      <c r="H54" s="325"/>
      <c r="L54" s="34"/>
    </row>
    <row r="55" spans="2:47" s="1" customFormat="1" ht="6.95" customHeight="1">
      <c r="B55" s="34"/>
      <c r="L55" s="34"/>
    </row>
    <row r="56" spans="2:47" s="1" customFormat="1" ht="12" customHeight="1">
      <c r="B56" s="34"/>
      <c r="C56" s="28" t="s">
        <v>22</v>
      </c>
      <c r="F56" s="26" t="str">
        <f>F14</f>
        <v>Tyršovo nám. 250, 537 01 Chrudim</v>
      </c>
      <c r="I56" s="28" t="s">
        <v>24</v>
      </c>
      <c r="J56" s="51" t="str">
        <f>IF(J14="","",J14)</f>
        <v>8. 5. 2026</v>
      </c>
      <c r="L56" s="34"/>
    </row>
    <row r="57" spans="2:47" s="1" customFormat="1" ht="6.95" customHeight="1">
      <c r="B57" s="34"/>
      <c r="L57" s="34"/>
    </row>
    <row r="58" spans="2:47" s="1" customFormat="1" ht="15.2" customHeight="1">
      <c r="B58" s="34"/>
      <c r="C58" s="28" t="s">
        <v>30</v>
      </c>
      <c r="F58" s="26" t="str">
        <f>E17</f>
        <v>Pardubický kraj</v>
      </c>
      <c r="I58" s="28" t="s">
        <v>37</v>
      </c>
      <c r="J58" s="32" t="str">
        <f>E23</f>
        <v>AZ Optimal</v>
      </c>
      <c r="L58" s="34"/>
    </row>
    <row r="59" spans="2:47" s="1" customFormat="1" ht="15.2" customHeight="1">
      <c r="B59" s="34"/>
      <c r="C59" s="28" t="s">
        <v>35</v>
      </c>
      <c r="F59" s="26" t="str">
        <f>IF(E20="","",E20)</f>
        <v>Vyplň údaj</v>
      </c>
      <c r="I59" s="28" t="s">
        <v>40</v>
      </c>
      <c r="J59" s="32" t="str">
        <f>E26</f>
        <v xml:space="preserve"> </v>
      </c>
      <c r="L59" s="34"/>
    </row>
    <row r="60" spans="2:47" s="1" customFormat="1" ht="10.35" customHeight="1">
      <c r="B60" s="34"/>
      <c r="L60" s="34"/>
    </row>
    <row r="61" spans="2:47" s="1" customFormat="1" ht="29.25" customHeight="1">
      <c r="B61" s="34"/>
      <c r="C61" s="102" t="s">
        <v>117</v>
      </c>
      <c r="D61" s="96"/>
      <c r="E61" s="96"/>
      <c r="F61" s="96"/>
      <c r="G61" s="96"/>
      <c r="H61" s="96"/>
      <c r="I61" s="96"/>
      <c r="J61" s="103" t="s">
        <v>118</v>
      </c>
      <c r="K61" s="96"/>
      <c r="L61" s="34"/>
    </row>
    <row r="62" spans="2:47" s="1" customFormat="1" ht="10.35" customHeight="1">
      <c r="B62" s="34"/>
      <c r="L62" s="34"/>
    </row>
    <row r="63" spans="2:47" s="1" customFormat="1" ht="22.9" customHeight="1">
      <c r="B63" s="34"/>
      <c r="C63" s="104" t="s">
        <v>76</v>
      </c>
      <c r="J63" s="65">
        <f>J89</f>
        <v>0</v>
      </c>
      <c r="L63" s="34"/>
      <c r="AU63" s="18" t="s">
        <v>119</v>
      </c>
    </row>
    <row r="64" spans="2:47" s="8" customFormat="1" ht="24.95" customHeight="1">
      <c r="B64" s="105"/>
      <c r="D64" s="106" t="s">
        <v>1341</v>
      </c>
      <c r="E64" s="107"/>
      <c r="F64" s="107"/>
      <c r="G64" s="107"/>
      <c r="H64" s="107"/>
      <c r="I64" s="107"/>
      <c r="J64" s="108">
        <f>J90</f>
        <v>0</v>
      </c>
      <c r="L64" s="105"/>
    </row>
    <row r="65" spans="2:12" s="9" customFormat="1" ht="19.899999999999999" customHeight="1">
      <c r="B65" s="109"/>
      <c r="D65" s="110" t="s">
        <v>1342</v>
      </c>
      <c r="E65" s="111"/>
      <c r="F65" s="111"/>
      <c r="G65" s="111"/>
      <c r="H65" s="111"/>
      <c r="I65" s="111"/>
      <c r="J65" s="112">
        <f>J91</f>
        <v>0</v>
      </c>
      <c r="L65" s="109"/>
    </row>
    <row r="66" spans="2:12" s="9" customFormat="1" ht="19.899999999999999" customHeight="1">
      <c r="B66" s="109"/>
      <c r="D66" s="110" t="s">
        <v>1343</v>
      </c>
      <c r="E66" s="111"/>
      <c r="F66" s="111"/>
      <c r="G66" s="111"/>
      <c r="H66" s="111"/>
      <c r="I66" s="111"/>
      <c r="J66" s="112">
        <f>J95</f>
        <v>0</v>
      </c>
      <c r="L66" s="109"/>
    </row>
    <row r="67" spans="2:12" s="9" customFormat="1" ht="19.899999999999999" customHeight="1">
      <c r="B67" s="109"/>
      <c r="D67" s="110" t="s">
        <v>1344</v>
      </c>
      <c r="E67" s="111"/>
      <c r="F67" s="111"/>
      <c r="G67" s="111"/>
      <c r="H67" s="111"/>
      <c r="I67" s="111"/>
      <c r="J67" s="112">
        <f>J99</f>
        <v>0</v>
      </c>
      <c r="L67" s="109"/>
    </row>
    <row r="68" spans="2:12" s="1" customFormat="1" ht="21.75" customHeight="1">
      <c r="B68" s="34"/>
      <c r="L68" s="34"/>
    </row>
    <row r="69" spans="2:12" s="1" customFormat="1" ht="6.95" customHeight="1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34"/>
    </row>
    <row r="73" spans="2:12" s="1" customFormat="1" ht="6.95" customHeight="1">
      <c r="B73" s="45"/>
      <c r="C73" s="46"/>
      <c r="D73" s="46"/>
      <c r="E73" s="46"/>
      <c r="F73" s="46"/>
      <c r="G73" s="46"/>
      <c r="H73" s="46"/>
      <c r="I73" s="46"/>
      <c r="J73" s="46"/>
      <c r="K73" s="46"/>
      <c r="L73" s="34"/>
    </row>
    <row r="74" spans="2:12" s="1" customFormat="1" ht="24.95" customHeight="1">
      <c r="B74" s="34"/>
      <c r="C74" s="22" t="s">
        <v>132</v>
      </c>
      <c r="L74" s="34"/>
    </row>
    <row r="75" spans="2:12" s="1" customFormat="1" ht="6.95" customHeight="1">
      <c r="B75" s="34"/>
      <c r="L75" s="34"/>
    </row>
    <row r="76" spans="2:12" s="1" customFormat="1" ht="12" customHeight="1">
      <c r="B76" s="34"/>
      <c r="C76" s="28" t="s">
        <v>16</v>
      </c>
      <c r="L76" s="34"/>
    </row>
    <row r="77" spans="2:12" s="1" customFormat="1" ht="16.5" customHeight="1">
      <c r="B77" s="34"/>
      <c r="E77" s="323" t="str">
        <f>E7</f>
        <v>OA Chrudim - rekonstrukce elektroinstalace</v>
      </c>
      <c r="F77" s="324"/>
      <c r="G77" s="324"/>
      <c r="H77" s="324"/>
      <c r="L77" s="34"/>
    </row>
    <row r="78" spans="2:12" ht="12" customHeight="1">
      <c r="B78" s="21"/>
      <c r="C78" s="28" t="s">
        <v>112</v>
      </c>
      <c r="L78" s="21"/>
    </row>
    <row r="79" spans="2:12" s="1" customFormat="1" ht="16.5" customHeight="1">
      <c r="B79" s="34"/>
      <c r="E79" s="323" t="s">
        <v>113</v>
      </c>
      <c r="F79" s="325"/>
      <c r="G79" s="325"/>
      <c r="H79" s="325"/>
      <c r="L79" s="34"/>
    </row>
    <row r="80" spans="2:12" s="1" customFormat="1" ht="12" customHeight="1">
      <c r="B80" s="34"/>
      <c r="C80" s="28" t="s">
        <v>114</v>
      </c>
      <c r="L80" s="34"/>
    </row>
    <row r="81" spans="2:65" s="1" customFormat="1" ht="16.5" customHeight="1">
      <c r="B81" s="34"/>
      <c r="E81" s="287" t="str">
        <f>E11</f>
        <v>VRN - Vedlejší rozpočtové náklady</v>
      </c>
      <c r="F81" s="325"/>
      <c r="G81" s="325"/>
      <c r="H81" s="325"/>
      <c r="L81" s="34"/>
    </row>
    <row r="82" spans="2:65" s="1" customFormat="1" ht="6.95" customHeight="1">
      <c r="B82" s="34"/>
      <c r="L82" s="34"/>
    </row>
    <row r="83" spans="2:65" s="1" customFormat="1" ht="12" customHeight="1">
      <c r="B83" s="34"/>
      <c r="C83" s="28" t="s">
        <v>22</v>
      </c>
      <c r="F83" s="26" t="str">
        <f>F14</f>
        <v>Tyršovo nám. 250, 537 01 Chrudim</v>
      </c>
      <c r="I83" s="28" t="s">
        <v>24</v>
      </c>
      <c r="J83" s="51" t="str">
        <f>IF(J14="","",J14)</f>
        <v>8. 5. 2026</v>
      </c>
      <c r="L83" s="34"/>
    </row>
    <row r="84" spans="2:65" s="1" customFormat="1" ht="6.95" customHeight="1">
      <c r="B84" s="34"/>
      <c r="L84" s="34"/>
    </row>
    <row r="85" spans="2:65" s="1" customFormat="1" ht="15.2" customHeight="1">
      <c r="B85" s="34"/>
      <c r="C85" s="28" t="s">
        <v>30</v>
      </c>
      <c r="F85" s="26" t="str">
        <f>E17</f>
        <v>Pardubický kraj</v>
      </c>
      <c r="I85" s="28" t="s">
        <v>37</v>
      </c>
      <c r="J85" s="32" t="str">
        <f>E23</f>
        <v>AZ Optimal</v>
      </c>
      <c r="L85" s="34"/>
    </row>
    <row r="86" spans="2:65" s="1" customFormat="1" ht="15.2" customHeight="1">
      <c r="B86" s="34"/>
      <c r="C86" s="28" t="s">
        <v>35</v>
      </c>
      <c r="F86" s="26" t="str">
        <f>IF(E20="","",E20)</f>
        <v>Vyplň údaj</v>
      </c>
      <c r="I86" s="28" t="s">
        <v>40</v>
      </c>
      <c r="J86" s="32" t="str">
        <f>E26</f>
        <v xml:space="preserve"> </v>
      </c>
      <c r="L86" s="34"/>
    </row>
    <row r="87" spans="2:65" s="1" customFormat="1" ht="10.35" customHeight="1">
      <c r="B87" s="34"/>
      <c r="L87" s="34"/>
    </row>
    <row r="88" spans="2:65" s="10" customFormat="1" ht="29.25" customHeight="1">
      <c r="B88" s="113"/>
      <c r="C88" s="114" t="s">
        <v>133</v>
      </c>
      <c r="D88" s="115" t="s">
        <v>63</v>
      </c>
      <c r="E88" s="115" t="s">
        <v>59</v>
      </c>
      <c r="F88" s="115" t="s">
        <v>60</v>
      </c>
      <c r="G88" s="115" t="s">
        <v>134</v>
      </c>
      <c r="H88" s="115" t="s">
        <v>135</v>
      </c>
      <c r="I88" s="115" t="s">
        <v>136</v>
      </c>
      <c r="J88" s="115" t="s">
        <v>118</v>
      </c>
      <c r="K88" s="116" t="s">
        <v>137</v>
      </c>
      <c r="L88" s="113"/>
      <c r="M88" s="58" t="s">
        <v>32</v>
      </c>
      <c r="N88" s="59" t="s">
        <v>48</v>
      </c>
      <c r="O88" s="59" t="s">
        <v>138</v>
      </c>
      <c r="P88" s="59" t="s">
        <v>139</v>
      </c>
      <c r="Q88" s="59" t="s">
        <v>140</v>
      </c>
      <c r="R88" s="59" t="s">
        <v>141</v>
      </c>
      <c r="S88" s="59" t="s">
        <v>142</v>
      </c>
      <c r="T88" s="60" t="s">
        <v>143</v>
      </c>
    </row>
    <row r="89" spans="2:65" s="1" customFormat="1" ht="22.9" customHeight="1">
      <c r="B89" s="34"/>
      <c r="C89" s="63" t="s">
        <v>144</v>
      </c>
      <c r="J89" s="117">
        <f>BK89</f>
        <v>0</v>
      </c>
      <c r="L89" s="34"/>
      <c r="M89" s="61"/>
      <c r="N89" s="52"/>
      <c r="O89" s="52"/>
      <c r="P89" s="118">
        <f>P90</f>
        <v>0</v>
      </c>
      <c r="Q89" s="52"/>
      <c r="R89" s="118">
        <f>R90</f>
        <v>0</v>
      </c>
      <c r="S89" s="52"/>
      <c r="T89" s="119">
        <f>T90</f>
        <v>0</v>
      </c>
      <c r="AT89" s="18" t="s">
        <v>77</v>
      </c>
      <c r="AU89" s="18" t="s">
        <v>119</v>
      </c>
      <c r="BK89" s="120">
        <f>BK90</f>
        <v>0</v>
      </c>
    </row>
    <row r="90" spans="2:65" s="11" customFormat="1" ht="25.9" customHeight="1">
      <c r="B90" s="121"/>
      <c r="D90" s="122" t="s">
        <v>77</v>
      </c>
      <c r="E90" s="123" t="s">
        <v>96</v>
      </c>
      <c r="F90" s="123" t="s">
        <v>97</v>
      </c>
      <c r="I90" s="124"/>
      <c r="J90" s="125">
        <f>BK90</f>
        <v>0</v>
      </c>
      <c r="L90" s="121"/>
      <c r="M90" s="126"/>
      <c r="P90" s="127">
        <f>P91+P95+P99</f>
        <v>0</v>
      </c>
      <c r="R90" s="127">
        <f>R91+R95+R99</f>
        <v>0</v>
      </c>
      <c r="T90" s="128">
        <f>T91+T95+T99</f>
        <v>0</v>
      </c>
      <c r="AR90" s="122" t="s">
        <v>218</v>
      </c>
      <c r="AT90" s="129" t="s">
        <v>77</v>
      </c>
      <c r="AU90" s="129" t="s">
        <v>78</v>
      </c>
      <c r="AY90" s="122" t="s">
        <v>147</v>
      </c>
      <c r="BK90" s="130">
        <f>BK91+BK95+BK99</f>
        <v>0</v>
      </c>
    </row>
    <row r="91" spans="2:65" s="11" customFormat="1" ht="22.9" customHeight="1">
      <c r="B91" s="121"/>
      <c r="D91" s="122" t="s">
        <v>77</v>
      </c>
      <c r="E91" s="131" t="s">
        <v>1345</v>
      </c>
      <c r="F91" s="131" t="s">
        <v>1346</v>
      </c>
      <c r="I91" s="124"/>
      <c r="J91" s="132">
        <f>BK91</f>
        <v>0</v>
      </c>
      <c r="L91" s="121"/>
      <c r="M91" s="126"/>
      <c r="P91" s="127">
        <f>SUM(P92:P94)</f>
        <v>0</v>
      </c>
      <c r="R91" s="127">
        <f>SUM(R92:R94)</f>
        <v>0</v>
      </c>
      <c r="T91" s="128">
        <f>SUM(T92:T94)</f>
        <v>0</v>
      </c>
      <c r="AR91" s="122" t="s">
        <v>218</v>
      </c>
      <c r="AT91" s="129" t="s">
        <v>77</v>
      </c>
      <c r="AU91" s="129" t="s">
        <v>85</v>
      </c>
      <c r="AY91" s="122" t="s">
        <v>147</v>
      </c>
      <c r="BK91" s="130">
        <f>SUM(BK92:BK94)</f>
        <v>0</v>
      </c>
    </row>
    <row r="92" spans="2:65" s="1" customFormat="1" ht="16.5" customHeight="1">
      <c r="B92" s="34"/>
      <c r="C92" s="133" t="s">
        <v>85</v>
      </c>
      <c r="D92" s="133" t="s">
        <v>150</v>
      </c>
      <c r="E92" s="134" t="s">
        <v>1347</v>
      </c>
      <c r="F92" s="135" t="s">
        <v>1346</v>
      </c>
      <c r="G92" s="136" t="s">
        <v>1348</v>
      </c>
      <c r="H92" s="137">
        <v>1</v>
      </c>
      <c r="I92" s="138"/>
      <c r="J92" s="139">
        <f>ROUND(I92*H92,2)</f>
        <v>0</v>
      </c>
      <c r="K92" s="135" t="s">
        <v>154</v>
      </c>
      <c r="L92" s="34"/>
      <c r="M92" s="140" t="s">
        <v>32</v>
      </c>
      <c r="N92" s="141" t="s">
        <v>49</v>
      </c>
      <c r="P92" s="142">
        <f>O92*H92</f>
        <v>0</v>
      </c>
      <c r="Q92" s="142">
        <v>0</v>
      </c>
      <c r="R92" s="142">
        <f>Q92*H92</f>
        <v>0</v>
      </c>
      <c r="S92" s="142">
        <v>0</v>
      </c>
      <c r="T92" s="143">
        <f>S92*H92</f>
        <v>0</v>
      </c>
      <c r="AR92" s="144" t="s">
        <v>1349</v>
      </c>
      <c r="AT92" s="144" t="s">
        <v>150</v>
      </c>
      <c r="AU92" s="144" t="s">
        <v>87</v>
      </c>
      <c r="AY92" s="18" t="s">
        <v>147</v>
      </c>
      <c r="BE92" s="145">
        <f>IF(N92="základní",J92,0)</f>
        <v>0</v>
      </c>
      <c r="BF92" s="145">
        <f>IF(N92="snížená",J92,0)</f>
        <v>0</v>
      </c>
      <c r="BG92" s="145">
        <f>IF(N92="zákl. přenesená",J92,0)</f>
        <v>0</v>
      </c>
      <c r="BH92" s="145">
        <f>IF(N92="sníž. přenesená",J92,0)</f>
        <v>0</v>
      </c>
      <c r="BI92" s="145">
        <f>IF(N92="nulová",J92,0)</f>
        <v>0</v>
      </c>
      <c r="BJ92" s="18" t="s">
        <v>85</v>
      </c>
      <c r="BK92" s="145">
        <f>ROUND(I92*H92,2)</f>
        <v>0</v>
      </c>
      <c r="BL92" s="18" t="s">
        <v>1349</v>
      </c>
      <c r="BM92" s="144" t="s">
        <v>1350</v>
      </c>
    </row>
    <row r="93" spans="2:65" s="1" customFormat="1" ht="11.25">
      <c r="B93" s="34"/>
      <c r="D93" s="146" t="s">
        <v>157</v>
      </c>
      <c r="F93" s="147" t="s">
        <v>1351</v>
      </c>
      <c r="I93" s="148"/>
      <c r="L93" s="34"/>
      <c r="M93" s="149"/>
      <c r="T93" s="55"/>
      <c r="AT93" s="18" t="s">
        <v>157</v>
      </c>
      <c r="AU93" s="18" t="s">
        <v>87</v>
      </c>
    </row>
    <row r="94" spans="2:65" s="1" customFormat="1" ht="29.25">
      <c r="B94" s="34"/>
      <c r="D94" s="151" t="s">
        <v>168</v>
      </c>
      <c r="F94" s="165" t="s">
        <v>1352</v>
      </c>
      <c r="I94" s="148"/>
      <c r="L94" s="34"/>
      <c r="M94" s="149"/>
      <c r="T94" s="55"/>
      <c r="AT94" s="18" t="s">
        <v>168</v>
      </c>
      <c r="AU94" s="18" t="s">
        <v>87</v>
      </c>
    </row>
    <row r="95" spans="2:65" s="11" customFormat="1" ht="22.9" customHeight="1">
      <c r="B95" s="121"/>
      <c r="D95" s="122" t="s">
        <v>77</v>
      </c>
      <c r="E95" s="131" t="s">
        <v>1353</v>
      </c>
      <c r="F95" s="131" t="s">
        <v>1354</v>
      </c>
      <c r="I95" s="124"/>
      <c r="J95" s="132">
        <f>BK95</f>
        <v>0</v>
      </c>
      <c r="L95" s="121"/>
      <c r="M95" s="126"/>
      <c r="P95" s="127">
        <f>SUM(P96:P98)</f>
        <v>0</v>
      </c>
      <c r="R95" s="127">
        <f>SUM(R96:R98)</f>
        <v>0</v>
      </c>
      <c r="T95" s="128">
        <f>SUM(T96:T98)</f>
        <v>0</v>
      </c>
      <c r="AR95" s="122" t="s">
        <v>218</v>
      </c>
      <c r="AT95" s="129" t="s">
        <v>77</v>
      </c>
      <c r="AU95" s="129" t="s">
        <v>85</v>
      </c>
      <c r="AY95" s="122" t="s">
        <v>147</v>
      </c>
      <c r="BK95" s="130">
        <f>SUM(BK96:BK98)</f>
        <v>0</v>
      </c>
    </row>
    <row r="96" spans="2:65" s="1" customFormat="1" ht="16.5" customHeight="1">
      <c r="B96" s="34"/>
      <c r="C96" s="133" t="s">
        <v>87</v>
      </c>
      <c r="D96" s="133" t="s">
        <v>150</v>
      </c>
      <c r="E96" s="134" t="s">
        <v>1355</v>
      </c>
      <c r="F96" s="135" t="s">
        <v>1356</v>
      </c>
      <c r="G96" s="136" t="s">
        <v>1348</v>
      </c>
      <c r="H96" s="137">
        <v>1</v>
      </c>
      <c r="I96" s="138"/>
      <c r="J96" s="139">
        <f>ROUND(I96*H96,2)</f>
        <v>0</v>
      </c>
      <c r="K96" s="135" t="s">
        <v>154</v>
      </c>
      <c r="L96" s="34"/>
      <c r="M96" s="140" t="s">
        <v>32</v>
      </c>
      <c r="N96" s="141" t="s">
        <v>49</v>
      </c>
      <c r="P96" s="142">
        <f>O96*H96</f>
        <v>0</v>
      </c>
      <c r="Q96" s="142">
        <v>0</v>
      </c>
      <c r="R96" s="142">
        <f>Q96*H96</f>
        <v>0</v>
      </c>
      <c r="S96" s="142">
        <v>0</v>
      </c>
      <c r="T96" s="143">
        <f>S96*H96</f>
        <v>0</v>
      </c>
      <c r="AR96" s="144" t="s">
        <v>1349</v>
      </c>
      <c r="AT96" s="144" t="s">
        <v>150</v>
      </c>
      <c r="AU96" s="144" t="s">
        <v>87</v>
      </c>
      <c r="AY96" s="18" t="s">
        <v>147</v>
      </c>
      <c r="BE96" s="145">
        <f>IF(N96="základní",J96,0)</f>
        <v>0</v>
      </c>
      <c r="BF96" s="145">
        <f>IF(N96="snížená",J96,0)</f>
        <v>0</v>
      </c>
      <c r="BG96" s="145">
        <f>IF(N96="zákl. přenesená",J96,0)</f>
        <v>0</v>
      </c>
      <c r="BH96" s="145">
        <f>IF(N96="sníž. přenesená",J96,0)</f>
        <v>0</v>
      </c>
      <c r="BI96" s="145">
        <f>IF(N96="nulová",J96,0)</f>
        <v>0</v>
      </c>
      <c r="BJ96" s="18" t="s">
        <v>85</v>
      </c>
      <c r="BK96" s="145">
        <f>ROUND(I96*H96,2)</f>
        <v>0</v>
      </c>
      <c r="BL96" s="18" t="s">
        <v>1349</v>
      </c>
      <c r="BM96" s="144" t="s">
        <v>1357</v>
      </c>
    </row>
    <row r="97" spans="2:65" s="1" customFormat="1" ht="11.25">
      <c r="B97" s="34"/>
      <c r="D97" s="146" t="s">
        <v>157</v>
      </c>
      <c r="F97" s="147" t="s">
        <v>1358</v>
      </c>
      <c r="I97" s="148"/>
      <c r="L97" s="34"/>
      <c r="M97" s="149"/>
      <c r="T97" s="55"/>
      <c r="AT97" s="18" t="s">
        <v>157</v>
      </c>
      <c r="AU97" s="18" t="s">
        <v>87</v>
      </c>
    </row>
    <row r="98" spans="2:65" s="1" customFormat="1" ht="39">
      <c r="B98" s="34"/>
      <c r="D98" s="151" t="s">
        <v>168</v>
      </c>
      <c r="F98" s="165" t="s">
        <v>1359</v>
      </c>
      <c r="I98" s="148"/>
      <c r="L98" s="34"/>
      <c r="M98" s="149"/>
      <c r="T98" s="55"/>
      <c r="AT98" s="18" t="s">
        <v>168</v>
      </c>
      <c r="AU98" s="18" t="s">
        <v>87</v>
      </c>
    </row>
    <row r="99" spans="2:65" s="11" customFormat="1" ht="22.9" customHeight="1">
      <c r="B99" s="121"/>
      <c r="D99" s="122" t="s">
        <v>77</v>
      </c>
      <c r="E99" s="131" t="s">
        <v>1360</v>
      </c>
      <c r="F99" s="131" t="s">
        <v>1117</v>
      </c>
      <c r="I99" s="124"/>
      <c r="J99" s="132">
        <f>BK99</f>
        <v>0</v>
      </c>
      <c r="L99" s="121"/>
      <c r="M99" s="126"/>
      <c r="P99" s="127">
        <f>SUM(P100:P102)</f>
        <v>0</v>
      </c>
      <c r="R99" s="127">
        <f>SUM(R100:R102)</f>
        <v>0</v>
      </c>
      <c r="T99" s="128">
        <f>SUM(T100:T102)</f>
        <v>0</v>
      </c>
      <c r="AR99" s="122" t="s">
        <v>218</v>
      </c>
      <c r="AT99" s="129" t="s">
        <v>77</v>
      </c>
      <c r="AU99" s="129" t="s">
        <v>85</v>
      </c>
      <c r="AY99" s="122" t="s">
        <v>147</v>
      </c>
      <c r="BK99" s="130">
        <f>SUM(BK100:BK102)</f>
        <v>0</v>
      </c>
    </row>
    <row r="100" spans="2:65" s="1" customFormat="1" ht="16.5" customHeight="1">
      <c r="B100" s="34"/>
      <c r="C100" s="133" t="s">
        <v>190</v>
      </c>
      <c r="D100" s="133" t="s">
        <v>150</v>
      </c>
      <c r="E100" s="134" t="s">
        <v>1361</v>
      </c>
      <c r="F100" s="135" t="s">
        <v>1362</v>
      </c>
      <c r="G100" s="136" t="s">
        <v>1348</v>
      </c>
      <c r="H100" s="137">
        <v>1</v>
      </c>
      <c r="I100" s="138"/>
      <c r="J100" s="139">
        <f>ROUND(I100*H100,2)</f>
        <v>0</v>
      </c>
      <c r="K100" s="135" t="s">
        <v>154</v>
      </c>
      <c r="L100" s="34"/>
      <c r="M100" s="140" t="s">
        <v>32</v>
      </c>
      <c r="N100" s="141" t="s">
        <v>49</v>
      </c>
      <c r="P100" s="142">
        <f>O100*H100</f>
        <v>0</v>
      </c>
      <c r="Q100" s="142">
        <v>0</v>
      </c>
      <c r="R100" s="142">
        <f>Q100*H100</f>
        <v>0</v>
      </c>
      <c r="S100" s="142">
        <v>0</v>
      </c>
      <c r="T100" s="143">
        <f>S100*H100</f>
        <v>0</v>
      </c>
      <c r="AR100" s="144" t="s">
        <v>1349</v>
      </c>
      <c r="AT100" s="144" t="s">
        <v>150</v>
      </c>
      <c r="AU100" s="144" t="s">
        <v>87</v>
      </c>
      <c r="AY100" s="18" t="s">
        <v>147</v>
      </c>
      <c r="BE100" s="145">
        <f>IF(N100="základní",J100,0)</f>
        <v>0</v>
      </c>
      <c r="BF100" s="145">
        <f>IF(N100="snížená",J100,0)</f>
        <v>0</v>
      </c>
      <c r="BG100" s="145">
        <f>IF(N100="zákl. přenesená",J100,0)</f>
        <v>0</v>
      </c>
      <c r="BH100" s="145">
        <f>IF(N100="sníž. přenesená",J100,0)</f>
        <v>0</v>
      </c>
      <c r="BI100" s="145">
        <f>IF(N100="nulová",J100,0)</f>
        <v>0</v>
      </c>
      <c r="BJ100" s="18" t="s">
        <v>85</v>
      </c>
      <c r="BK100" s="145">
        <f>ROUND(I100*H100,2)</f>
        <v>0</v>
      </c>
      <c r="BL100" s="18" t="s">
        <v>1349</v>
      </c>
      <c r="BM100" s="144" t="s">
        <v>1363</v>
      </c>
    </row>
    <row r="101" spans="2:65" s="1" customFormat="1" ht="11.25">
      <c r="B101" s="34"/>
      <c r="D101" s="146" t="s">
        <v>157</v>
      </c>
      <c r="F101" s="147" t="s">
        <v>1364</v>
      </c>
      <c r="I101" s="148"/>
      <c r="L101" s="34"/>
      <c r="M101" s="149"/>
      <c r="T101" s="55"/>
      <c r="AT101" s="18" t="s">
        <v>157</v>
      </c>
      <c r="AU101" s="18" t="s">
        <v>87</v>
      </c>
    </row>
    <row r="102" spans="2:65" s="1" customFormat="1" ht="19.5">
      <c r="B102" s="34"/>
      <c r="D102" s="151" t="s">
        <v>168</v>
      </c>
      <c r="F102" s="165" t="s">
        <v>1365</v>
      </c>
      <c r="I102" s="148"/>
      <c r="L102" s="34"/>
      <c r="M102" s="189"/>
      <c r="N102" s="190"/>
      <c r="O102" s="190"/>
      <c r="P102" s="190"/>
      <c r="Q102" s="190"/>
      <c r="R102" s="190"/>
      <c r="S102" s="190"/>
      <c r="T102" s="191"/>
      <c r="AT102" s="18" t="s">
        <v>168</v>
      </c>
      <c r="AU102" s="18" t="s">
        <v>87</v>
      </c>
    </row>
    <row r="103" spans="2:65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4"/>
    </row>
  </sheetData>
  <sheetProtection algorithmName="SHA-512" hashValue="1SXGg1liv94jMwVJiOoR1nPh52bS69DFZIGxBvqJ+ViwPzJgKIQwvQdoHoFj5yW3Qz67t5BJihf2SQ1rcI8zgw==" saltValue="7UXHY8BC/c4Dns+NixDHuUvc0q5mQabW+5tFR3tTH8VfjVSXJ9ztIreLgp7MWMPc32GTCvzzzL4+bJhXau/oVw==" spinCount="100000" sheet="1" objects="1" scenarios="1" formatColumns="0" formatRows="0" autoFilter="0"/>
  <autoFilter ref="C88:K102" xr:uid="{00000000-0009-0000-0000-000003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hyperlinks>
    <hyperlink ref="F93" r:id="rId1" xr:uid="{00000000-0004-0000-0300-000000000000}"/>
    <hyperlink ref="F97" r:id="rId2" xr:uid="{00000000-0004-0000-0300-000001000000}"/>
    <hyperlink ref="F101" r:id="rId3" xr:uid="{00000000-0004-0000-03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65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102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pans="2:46" ht="24.95" customHeight="1">
      <c r="B4" s="21"/>
      <c r="D4" s="22" t="s">
        <v>111</v>
      </c>
      <c r="L4" s="21"/>
      <c r="M4" s="92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3" t="str">
        <f>'Rekapitulace stavby'!K6</f>
        <v>OA Chrudim - rekonstrukce elektroinstalace</v>
      </c>
      <c r="F7" s="324"/>
      <c r="G7" s="324"/>
      <c r="H7" s="324"/>
      <c r="L7" s="21"/>
    </row>
    <row r="8" spans="2:46" ht="12" customHeight="1">
      <c r="B8" s="21"/>
      <c r="D8" s="28" t="s">
        <v>112</v>
      </c>
      <c r="L8" s="21"/>
    </row>
    <row r="9" spans="2:46" s="1" customFormat="1" ht="16.5" customHeight="1">
      <c r="B9" s="34"/>
      <c r="E9" s="323" t="s">
        <v>1366</v>
      </c>
      <c r="F9" s="325"/>
      <c r="G9" s="325"/>
      <c r="H9" s="325"/>
      <c r="L9" s="34"/>
    </row>
    <row r="10" spans="2:46" s="1" customFormat="1" ht="12" customHeight="1">
      <c r="B10" s="34"/>
      <c r="D10" s="28" t="s">
        <v>114</v>
      </c>
      <c r="L10" s="34"/>
    </row>
    <row r="11" spans="2:46" s="1" customFormat="1" ht="16.5" customHeight="1">
      <c r="B11" s="34"/>
      <c r="E11" s="287" t="s">
        <v>115</v>
      </c>
      <c r="F11" s="325"/>
      <c r="G11" s="325"/>
      <c r="H11" s="325"/>
      <c r="L11" s="34"/>
    </row>
    <row r="12" spans="2:46" s="1" customFormat="1" ht="11.25">
      <c r="B12" s="34"/>
      <c r="L12" s="34"/>
    </row>
    <row r="13" spans="2:46" s="1" customFormat="1" ht="12" customHeight="1">
      <c r="B13" s="34"/>
      <c r="D13" s="28" t="s">
        <v>18</v>
      </c>
      <c r="F13" s="26" t="s">
        <v>19</v>
      </c>
      <c r="I13" s="28" t="s">
        <v>20</v>
      </c>
      <c r="J13" s="26" t="s">
        <v>32</v>
      </c>
      <c r="L13" s="34"/>
    </row>
    <row r="14" spans="2:46" s="1" customFormat="1" ht="12" customHeight="1">
      <c r="B14" s="34"/>
      <c r="D14" s="28" t="s">
        <v>22</v>
      </c>
      <c r="F14" s="26" t="s">
        <v>23</v>
      </c>
      <c r="I14" s="28" t="s">
        <v>24</v>
      </c>
      <c r="J14" s="51" t="str">
        <f>'Rekapitulace stavby'!AN8</f>
        <v>8. 5. 2026</v>
      </c>
      <c r="L14" s="34"/>
    </row>
    <row r="15" spans="2:46" s="1" customFormat="1" ht="10.9" customHeight="1">
      <c r="B15" s="34"/>
      <c r="L15" s="34"/>
    </row>
    <row r="16" spans="2:46" s="1" customFormat="1" ht="12" customHeight="1">
      <c r="B16" s="34"/>
      <c r="D16" s="28" t="s">
        <v>30</v>
      </c>
      <c r="I16" s="28" t="s">
        <v>31</v>
      </c>
      <c r="J16" s="26" t="s">
        <v>32</v>
      </c>
      <c r="L16" s="34"/>
    </row>
    <row r="17" spans="2:12" s="1" customFormat="1" ht="18" customHeight="1">
      <c r="B17" s="34"/>
      <c r="E17" s="26" t="s">
        <v>33</v>
      </c>
      <c r="I17" s="28" t="s">
        <v>34</v>
      </c>
      <c r="J17" s="26" t="s">
        <v>32</v>
      </c>
      <c r="L17" s="34"/>
    </row>
    <row r="18" spans="2:12" s="1" customFormat="1" ht="6.95" customHeight="1">
      <c r="B18" s="34"/>
      <c r="L18" s="34"/>
    </row>
    <row r="19" spans="2:12" s="1" customFormat="1" ht="12" customHeight="1">
      <c r="B19" s="34"/>
      <c r="D19" s="28" t="s">
        <v>35</v>
      </c>
      <c r="I19" s="28" t="s">
        <v>31</v>
      </c>
      <c r="J19" s="29" t="str">
        <f>'Rekapitulace stavby'!AN13</f>
        <v>Vyplň údaj</v>
      </c>
      <c r="L19" s="34"/>
    </row>
    <row r="20" spans="2:12" s="1" customFormat="1" ht="18" customHeight="1">
      <c r="B20" s="34"/>
      <c r="E20" s="326" t="str">
        <f>'Rekapitulace stavby'!E14</f>
        <v>Vyplň údaj</v>
      </c>
      <c r="F20" s="293"/>
      <c r="G20" s="293"/>
      <c r="H20" s="293"/>
      <c r="I20" s="28" t="s">
        <v>34</v>
      </c>
      <c r="J20" s="29" t="str">
        <f>'Rekapitulace stavby'!AN14</f>
        <v>Vyplň údaj</v>
      </c>
      <c r="L20" s="34"/>
    </row>
    <row r="21" spans="2:12" s="1" customFormat="1" ht="6.95" customHeight="1">
      <c r="B21" s="34"/>
      <c r="L21" s="34"/>
    </row>
    <row r="22" spans="2:12" s="1" customFormat="1" ht="12" customHeight="1">
      <c r="B22" s="34"/>
      <c r="D22" s="28" t="s">
        <v>37</v>
      </c>
      <c r="I22" s="28" t="s">
        <v>31</v>
      </c>
      <c r="J22" s="26" t="s">
        <v>32</v>
      </c>
      <c r="L22" s="34"/>
    </row>
    <row r="23" spans="2:12" s="1" customFormat="1" ht="18" customHeight="1">
      <c r="B23" s="34"/>
      <c r="E23" s="26" t="s">
        <v>38</v>
      </c>
      <c r="I23" s="28" t="s">
        <v>34</v>
      </c>
      <c r="J23" s="26" t="s">
        <v>32</v>
      </c>
      <c r="L23" s="34"/>
    </row>
    <row r="24" spans="2:12" s="1" customFormat="1" ht="6.95" customHeight="1">
      <c r="B24" s="34"/>
      <c r="L24" s="34"/>
    </row>
    <row r="25" spans="2:12" s="1" customFormat="1" ht="12" customHeight="1">
      <c r="B25" s="34"/>
      <c r="D25" s="28" t="s">
        <v>40</v>
      </c>
      <c r="I25" s="28" t="s">
        <v>31</v>
      </c>
      <c r="J25" s="26" t="str">
        <f>IF('Rekapitulace stavby'!AN19="","",'Rekapitulace stavby'!AN19)</f>
        <v/>
      </c>
      <c r="L25" s="34"/>
    </row>
    <row r="26" spans="2:12" s="1" customFormat="1" ht="18" customHeight="1">
      <c r="B26" s="34"/>
      <c r="E26" s="26" t="str">
        <f>IF('Rekapitulace stavby'!E20="","",'Rekapitulace stavby'!E20)</f>
        <v xml:space="preserve"> </v>
      </c>
      <c r="I26" s="28" t="s">
        <v>34</v>
      </c>
      <c r="J26" s="26" t="str">
        <f>IF('Rekapitulace stavby'!AN20="","",'Rekapitulace stavby'!AN20)</f>
        <v/>
      </c>
      <c r="L26" s="34"/>
    </row>
    <row r="27" spans="2:12" s="1" customFormat="1" ht="6.95" customHeight="1">
      <c r="B27" s="34"/>
      <c r="L27" s="34"/>
    </row>
    <row r="28" spans="2:12" s="1" customFormat="1" ht="12" customHeight="1">
      <c r="B28" s="34"/>
      <c r="D28" s="28" t="s">
        <v>42</v>
      </c>
      <c r="L28" s="34"/>
    </row>
    <row r="29" spans="2:12" s="7" customFormat="1" ht="16.5" customHeight="1">
      <c r="B29" s="93"/>
      <c r="E29" s="298" t="s">
        <v>32</v>
      </c>
      <c r="F29" s="298"/>
      <c r="G29" s="298"/>
      <c r="H29" s="298"/>
      <c r="L29" s="93"/>
    </row>
    <row r="30" spans="2:12" s="1" customFormat="1" ht="6.95" customHeight="1">
      <c r="B30" s="34"/>
      <c r="L30" s="34"/>
    </row>
    <row r="31" spans="2:12" s="1" customFormat="1" ht="6.95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>
      <c r="B32" s="34"/>
      <c r="D32" s="94" t="s">
        <v>44</v>
      </c>
      <c r="J32" s="65">
        <f>ROUND(J97, 2)</f>
        <v>0</v>
      </c>
      <c r="L32" s="34"/>
    </row>
    <row r="33" spans="2:12" s="1" customFormat="1" ht="6.95" customHeight="1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5" customHeight="1">
      <c r="B34" s="34"/>
      <c r="F34" s="37" t="s">
        <v>46</v>
      </c>
      <c r="I34" s="37" t="s">
        <v>45</v>
      </c>
      <c r="J34" s="37" t="s">
        <v>47</v>
      </c>
      <c r="L34" s="34"/>
    </row>
    <row r="35" spans="2:12" s="1" customFormat="1" ht="14.45" customHeight="1">
      <c r="B35" s="34"/>
      <c r="D35" s="54" t="s">
        <v>48</v>
      </c>
      <c r="E35" s="28" t="s">
        <v>49</v>
      </c>
      <c r="F35" s="85">
        <f>ROUND((SUM(BE97:BE650)),  2)</f>
        <v>0</v>
      </c>
      <c r="I35" s="95">
        <v>0.21</v>
      </c>
      <c r="J35" s="85">
        <f>ROUND(((SUM(BE97:BE650))*I35),  2)</f>
        <v>0</v>
      </c>
      <c r="L35" s="34"/>
    </row>
    <row r="36" spans="2:12" s="1" customFormat="1" ht="14.45" customHeight="1">
      <c r="B36" s="34"/>
      <c r="E36" s="28" t="s">
        <v>50</v>
      </c>
      <c r="F36" s="85">
        <f>ROUND((SUM(BF97:BF650)),  2)</f>
        <v>0</v>
      </c>
      <c r="I36" s="95">
        <v>0.12</v>
      </c>
      <c r="J36" s="85">
        <f>ROUND(((SUM(BF97:BF650))*I36),  2)</f>
        <v>0</v>
      </c>
      <c r="L36" s="34"/>
    </row>
    <row r="37" spans="2:12" s="1" customFormat="1" ht="14.45" hidden="1" customHeight="1">
      <c r="B37" s="34"/>
      <c r="E37" s="28" t="s">
        <v>51</v>
      </c>
      <c r="F37" s="85">
        <f>ROUND((SUM(BG97:BG650)),  2)</f>
        <v>0</v>
      </c>
      <c r="I37" s="95">
        <v>0.21</v>
      </c>
      <c r="J37" s="85">
        <f>0</f>
        <v>0</v>
      </c>
      <c r="L37" s="34"/>
    </row>
    <row r="38" spans="2:12" s="1" customFormat="1" ht="14.45" hidden="1" customHeight="1">
      <c r="B38" s="34"/>
      <c r="E38" s="28" t="s">
        <v>52</v>
      </c>
      <c r="F38" s="85">
        <f>ROUND((SUM(BH97:BH650)),  2)</f>
        <v>0</v>
      </c>
      <c r="I38" s="95">
        <v>0.12</v>
      </c>
      <c r="J38" s="85">
        <f>0</f>
        <v>0</v>
      </c>
      <c r="L38" s="34"/>
    </row>
    <row r="39" spans="2:12" s="1" customFormat="1" ht="14.45" hidden="1" customHeight="1">
      <c r="B39" s="34"/>
      <c r="E39" s="28" t="s">
        <v>53</v>
      </c>
      <c r="F39" s="85">
        <f>ROUND((SUM(BI97:BI650)),  2)</f>
        <v>0</v>
      </c>
      <c r="I39" s="95">
        <v>0</v>
      </c>
      <c r="J39" s="85">
        <f>0</f>
        <v>0</v>
      </c>
      <c r="L39" s="34"/>
    </row>
    <row r="40" spans="2:12" s="1" customFormat="1" ht="6.95" customHeight="1">
      <c r="B40" s="34"/>
      <c r="L40" s="34"/>
    </row>
    <row r="41" spans="2:12" s="1" customFormat="1" ht="25.35" customHeight="1">
      <c r="B41" s="34"/>
      <c r="C41" s="96"/>
      <c r="D41" s="97" t="s">
        <v>54</v>
      </c>
      <c r="E41" s="56"/>
      <c r="F41" s="56"/>
      <c r="G41" s="98" t="s">
        <v>55</v>
      </c>
      <c r="H41" s="99" t="s">
        <v>56</v>
      </c>
      <c r="I41" s="56"/>
      <c r="J41" s="100">
        <f>SUM(J32:J39)</f>
        <v>0</v>
      </c>
      <c r="K41" s="101"/>
      <c r="L41" s="34"/>
    </row>
    <row r="42" spans="2:12" s="1" customFormat="1" ht="14.45" customHeight="1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5" customHeight="1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5" customHeight="1">
      <c r="B47" s="34"/>
      <c r="C47" s="22" t="s">
        <v>116</v>
      </c>
      <c r="L47" s="34"/>
    </row>
    <row r="48" spans="2:12" s="1" customFormat="1" ht="6.95" customHeight="1">
      <c r="B48" s="34"/>
      <c r="L48" s="34"/>
    </row>
    <row r="49" spans="2:47" s="1" customFormat="1" ht="12" customHeight="1">
      <c r="B49" s="34"/>
      <c r="C49" s="28" t="s">
        <v>16</v>
      </c>
      <c r="L49" s="34"/>
    </row>
    <row r="50" spans="2:47" s="1" customFormat="1" ht="16.5" customHeight="1">
      <c r="B50" s="34"/>
      <c r="E50" s="323" t="str">
        <f>E7</f>
        <v>OA Chrudim - rekonstrukce elektroinstalace</v>
      </c>
      <c r="F50" s="324"/>
      <c r="G50" s="324"/>
      <c r="H50" s="324"/>
      <c r="L50" s="34"/>
    </row>
    <row r="51" spans="2:47" ht="12" customHeight="1">
      <c r="B51" s="21"/>
      <c r="C51" s="28" t="s">
        <v>112</v>
      </c>
      <c r="L51" s="21"/>
    </row>
    <row r="52" spans="2:47" s="1" customFormat="1" ht="16.5" customHeight="1">
      <c r="B52" s="34"/>
      <c r="E52" s="323" t="s">
        <v>1366</v>
      </c>
      <c r="F52" s="325"/>
      <c r="G52" s="325"/>
      <c r="H52" s="325"/>
      <c r="L52" s="34"/>
    </row>
    <row r="53" spans="2:47" s="1" customFormat="1" ht="12" customHeight="1">
      <c r="B53" s="34"/>
      <c r="C53" s="28" t="s">
        <v>114</v>
      </c>
      <c r="L53" s="34"/>
    </row>
    <row r="54" spans="2:47" s="1" customFormat="1" ht="16.5" customHeight="1">
      <c r="B54" s="34"/>
      <c r="E54" s="287" t="str">
        <f>E11</f>
        <v>01 - Stavební práce</v>
      </c>
      <c r="F54" s="325"/>
      <c r="G54" s="325"/>
      <c r="H54" s="325"/>
      <c r="L54" s="34"/>
    </row>
    <row r="55" spans="2:47" s="1" customFormat="1" ht="6.95" customHeight="1">
      <c r="B55" s="34"/>
      <c r="L55" s="34"/>
    </row>
    <row r="56" spans="2:47" s="1" customFormat="1" ht="12" customHeight="1">
      <c r="B56" s="34"/>
      <c r="C56" s="28" t="s">
        <v>22</v>
      </c>
      <c r="F56" s="26" t="str">
        <f>F14</f>
        <v>Tyršovo nám. 250, 537 01 Chrudim</v>
      </c>
      <c r="I56" s="28" t="s">
        <v>24</v>
      </c>
      <c r="J56" s="51" t="str">
        <f>IF(J14="","",J14)</f>
        <v>8. 5. 2026</v>
      </c>
      <c r="L56" s="34"/>
    </row>
    <row r="57" spans="2:47" s="1" customFormat="1" ht="6.95" customHeight="1">
      <c r="B57" s="34"/>
      <c r="L57" s="34"/>
    </row>
    <row r="58" spans="2:47" s="1" customFormat="1" ht="15.2" customHeight="1">
      <c r="B58" s="34"/>
      <c r="C58" s="28" t="s">
        <v>30</v>
      </c>
      <c r="F58" s="26" t="str">
        <f>E17</f>
        <v>Pardubický kraj</v>
      </c>
      <c r="I58" s="28" t="s">
        <v>37</v>
      </c>
      <c r="J58" s="32" t="str">
        <f>E23</f>
        <v>AZ Optimal</v>
      </c>
      <c r="L58" s="34"/>
    </row>
    <row r="59" spans="2:47" s="1" customFormat="1" ht="15.2" customHeight="1">
      <c r="B59" s="34"/>
      <c r="C59" s="28" t="s">
        <v>35</v>
      </c>
      <c r="F59" s="26" t="str">
        <f>IF(E20="","",E20)</f>
        <v>Vyplň údaj</v>
      </c>
      <c r="I59" s="28" t="s">
        <v>40</v>
      </c>
      <c r="J59" s="32" t="str">
        <f>E26</f>
        <v xml:space="preserve"> </v>
      </c>
      <c r="L59" s="34"/>
    </row>
    <row r="60" spans="2:47" s="1" customFormat="1" ht="10.35" customHeight="1">
      <c r="B60" s="34"/>
      <c r="L60" s="34"/>
    </row>
    <row r="61" spans="2:47" s="1" customFormat="1" ht="29.25" customHeight="1">
      <c r="B61" s="34"/>
      <c r="C61" s="102" t="s">
        <v>117</v>
      </c>
      <c r="D61" s="96"/>
      <c r="E61" s="96"/>
      <c r="F61" s="96"/>
      <c r="G61" s="96"/>
      <c r="H61" s="96"/>
      <c r="I61" s="96"/>
      <c r="J61" s="103" t="s">
        <v>118</v>
      </c>
      <c r="K61" s="96"/>
      <c r="L61" s="34"/>
    </row>
    <row r="62" spans="2:47" s="1" customFormat="1" ht="10.35" customHeight="1">
      <c r="B62" s="34"/>
      <c r="L62" s="34"/>
    </row>
    <row r="63" spans="2:47" s="1" customFormat="1" ht="22.9" customHeight="1">
      <c r="B63" s="34"/>
      <c r="C63" s="104" t="s">
        <v>76</v>
      </c>
      <c r="J63" s="65">
        <f>J97</f>
        <v>0</v>
      </c>
      <c r="L63" s="34"/>
      <c r="AU63" s="18" t="s">
        <v>119</v>
      </c>
    </row>
    <row r="64" spans="2:47" s="8" customFormat="1" ht="24.95" customHeight="1">
      <c r="B64" s="105"/>
      <c r="D64" s="106" t="s">
        <v>120</v>
      </c>
      <c r="E64" s="107"/>
      <c r="F64" s="107"/>
      <c r="G64" s="107"/>
      <c r="H64" s="107"/>
      <c r="I64" s="107"/>
      <c r="J64" s="108">
        <f>J98</f>
        <v>0</v>
      </c>
      <c r="L64" s="105"/>
    </row>
    <row r="65" spans="2:12" s="9" customFormat="1" ht="19.899999999999999" customHeight="1">
      <c r="B65" s="109"/>
      <c r="D65" s="110" t="s">
        <v>121</v>
      </c>
      <c r="E65" s="111"/>
      <c r="F65" s="111"/>
      <c r="G65" s="111"/>
      <c r="H65" s="111"/>
      <c r="I65" s="111"/>
      <c r="J65" s="112">
        <f>J99</f>
        <v>0</v>
      </c>
      <c r="L65" s="109"/>
    </row>
    <row r="66" spans="2:12" s="9" customFormat="1" ht="19.899999999999999" customHeight="1">
      <c r="B66" s="109"/>
      <c r="D66" s="110" t="s">
        <v>122</v>
      </c>
      <c r="E66" s="111"/>
      <c r="F66" s="111"/>
      <c r="G66" s="111"/>
      <c r="H66" s="111"/>
      <c r="I66" s="111"/>
      <c r="J66" s="112">
        <f>J145</f>
        <v>0</v>
      </c>
      <c r="L66" s="109"/>
    </row>
    <row r="67" spans="2:12" s="9" customFormat="1" ht="19.899999999999999" customHeight="1">
      <c r="B67" s="109"/>
      <c r="D67" s="110" t="s">
        <v>123</v>
      </c>
      <c r="E67" s="111"/>
      <c r="F67" s="111"/>
      <c r="G67" s="111"/>
      <c r="H67" s="111"/>
      <c r="I67" s="111"/>
      <c r="J67" s="112">
        <f>J193</f>
        <v>0</v>
      </c>
      <c r="L67" s="109"/>
    </row>
    <row r="68" spans="2:12" s="9" customFormat="1" ht="19.899999999999999" customHeight="1">
      <c r="B68" s="109"/>
      <c r="D68" s="110" t="s">
        <v>124</v>
      </c>
      <c r="E68" s="111"/>
      <c r="F68" s="111"/>
      <c r="G68" s="111"/>
      <c r="H68" s="111"/>
      <c r="I68" s="111"/>
      <c r="J68" s="112">
        <f>J204</f>
        <v>0</v>
      </c>
      <c r="L68" s="109"/>
    </row>
    <row r="69" spans="2:12" s="8" customFormat="1" ht="24.95" customHeight="1">
      <c r="B69" s="105"/>
      <c r="D69" s="106" t="s">
        <v>125</v>
      </c>
      <c r="E69" s="107"/>
      <c r="F69" s="107"/>
      <c r="G69" s="107"/>
      <c r="H69" s="107"/>
      <c r="I69" s="107"/>
      <c r="J69" s="108">
        <f>J207</f>
        <v>0</v>
      </c>
      <c r="L69" s="105"/>
    </row>
    <row r="70" spans="2:12" s="9" customFormat="1" ht="19.899999999999999" customHeight="1">
      <c r="B70" s="109"/>
      <c r="D70" s="110" t="s">
        <v>126</v>
      </c>
      <c r="E70" s="111"/>
      <c r="F70" s="111"/>
      <c r="G70" s="111"/>
      <c r="H70" s="111"/>
      <c r="I70" s="111"/>
      <c r="J70" s="112">
        <f>J208</f>
        <v>0</v>
      </c>
      <c r="L70" s="109"/>
    </row>
    <row r="71" spans="2:12" s="9" customFormat="1" ht="19.899999999999999" customHeight="1">
      <c r="B71" s="109"/>
      <c r="D71" s="110" t="s">
        <v>127</v>
      </c>
      <c r="E71" s="111"/>
      <c r="F71" s="111"/>
      <c r="G71" s="111"/>
      <c r="H71" s="111"/>
      <c r="I71" s="111"/>
      <c r="J71" s="112">
        <f>J215</f>
        <v>0</v>
      </c>
      <c r="L71" s="109"/>
    </row>
    <row r="72" spans="2:12" s="9" customFormat="1" ht="19.899999999999999" customHeight="1">
      <c r="B72" s="109"/>
      <c r="D72" s="110" t="s">
        <v>128</v>
      </c>
      <c r="E72" s="111"/>
      <c r="F72" s="111"/>
      <c r="G72" s="111"/>
      <c r="H72" s="111"/>
      <c r="I72" s="111"/>
      <c r="J72" s="112">
        <f>J310</f>
        <v>0</v>
      </c>
      <c r="L72" s="109"/>
    </row>
    <row r="73" spans="2:12" s="9" customFormat="1" ht="19.899999999999999" customHeight="1">
      <c r="B73" s="109"/>
      <c r="D73" s="110" t="s">
        <v>129</v>
      </c>
      <c r="E73" s="111"/>
      <c r="F73" s="111"/>
      <c r="G73" s="111"/>
      <c r="H73" s="111"/>
      <c r="I73" s="111"/>
      <c r="J73" s="112">
        <f>J419</f>
        <v>0</v>
      </c>
      <c r="L73" s="109"/>
    </row>
    <row r="74" spans="2:12" s="8" customFormat="1" ht="24.95" customHeight="1">
      <c r="B74" s="105"/>
      <c r="D74" s="106" t="s">
        <v>130</v>
      </c>
      <c r="E74" s="107"/>
      <c r="F74" s="107"/>
      <c r="G74" s="107"/>
      <c r="H74" s="107"/>
      <c r="I74" s="107"/>
      <c r="J74" s="108">
        <f>J587</f>
        <v>0</v>
      </c>
      <c r="L74" s="105"/>
    </row>
    <row r="75" spans="2:12" s="9" customFormat="1" ht="19.899999999999999" customHeight="1">
      <c r="B75" s="109"/>
      <c r="D75" s="110" t="s">
        <v>131</v>
      </c>
      <c r="E75" s="111"/>
      <c r="F75" s="111"/>
      <c r="G75" s="111"/>
      <c r="H75" s="111"/>
      <c r="I75" s="111"/>
      <c r="J75" s="112">
        <f>J588</f>
        <v>0</v>
      </c>
      <c r="L75" s="109"/>
    </row>
    <row r="76" spans="2:12" s="1" customFormat="1" ht="21.75" customHeight="1">
      <c r="B76" s="34"/>
      <c r="L76" s="34"/>
    </row>
    <row r="77" spans="2:12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4"/>
    </row>
    <row r="81" spans="2:20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4"/>
    </row>
    <row r="82" spans="2:20" s="1" customFormat="1" ht="24.95" customHeight="1">
      <c r="B82" s="34"/>
      <c r="C82" s="22" t="s">
        <v>132</v>
      </c>
      <c r="L82" s="34"/>
    </row>
    <row r="83" spans="2:20" s="1" customFormat="1" ht="6.95" customHeight="1">
      <c r="B83" s="34"/>
      <c r="L83" s="34"/>
    </row>
    <row r="84" spans="2:20" s="1" customFormat="1" ht="12" customHeight="1">
      <c r="B84" s="34"/>
      <c r="C84" s="28" t="s">
        <v>16</v>
      </c>
      <c r="L84" s="34"/>
    </row>
    <row r="85" spans="2:20" s="1" customFormat="1" ht="16.5" customHeight="1">
      <c r="B85" s="34"/>
      <c r="E85" s="323" t="str">
        <f>E7</f>
        <v>OA Chrudim - rekonstrukce elektroinstalace</v>
      </c>
      <c r="F85" s="324"/>
      <c r="G85" s="324"/>
      <c r="H85" s="324"/>
      <c r="L85" s="34"/>
    </row>
    <row r="86" spans="2:20" ht="12" customHeight="1">
      <c r="B86" s="21"/>
      <c r="C86" s="28" t="s">
        <v>112</v>
      </c>
      <c r="L86" s="21"/>
    </row>
    <row r="87" spans="2:20" s="1" customFormat="1" ht="16.5" customHeight="1">
      <c r="B87" s="34"/>
      <c r="E87" s="323" t="s">
        <v>1366</v>
      </c>
      <c r="F87" s="325"/>
      <c r="G87" s="325"/>
      <c r="H87" s="325"/>
      <c r="L87" s="34"/>
    </row>
    <row r="88" spans="2:20" s="1" customFormat="1" ht="12" customHeight="1">
      <c r="B88" s="34"/>
      <c r="C88" s="28" t="s">
        <v>114</v>
      </c>
      <c r="L88" s="34"/>
    </row>
    <row r="89" spans="2:20" s="1" customFormat="1" ht="16.5" customHeight="1">
      <c r="B89" s="34"/>
      <c r="E89" s="287" t="str">
        <f>E11</f>
        <v>01 - Stavební práce</v>
      </c>
      <c r="F89" s="325"/>
      <c r="G89" s="325"/>
      <c r="H89" s="325"/>
      <c r="L89" s="34"/>
    </row>
    <row r="90" spans="2:20" s="1" customFormat="1" ht="6.95" customHeight="1">
      <c r="B90" s="34"/>
      <c r="L90" s="34"/>
    </row>
    <row r="91" spans="2:20" s="1" customFormat="1" ht="12" customHeight="1">
      <c r="B91" s="34"/>
      <c r="C91" s="28" t="s">
        <v>22</v>
      </c>
      <c r="F91" s="26" t="str">
        <f>F14</f>
        <v>Tyršovo nám. 250, 537 01 Chrudim</v>
      </c>
      <c r="I91" s="28" t="s">
        <v>24</v>
      </c>
      <c r="J91" s="51" t="str">
        <f>IF(J14="","",J14)</f>
        <v>8. 5. 2026</v>
      </c>
      <c r="L91" s="34"/>
    </row>
    <row r="92" spans="2:20" s="1" customFormat="1" ht="6.95" customHeight="1">
      <c r="B92" s="34"/>
      <c r="L92" s="34"/>
    </row>
    <row r="93" spans="2:20" s="1" customFormat="1" ht="15.2" customHeight="1">
      <c r="B93" s="34"/>
      <c r="C93" s="28" t="s">
        <v>30</v>
      </c>
      <c r="F93" s="26" t="str">
        <f>E17</f>
        <v>Pardubický kraj</v>
      </c>
      <c r="I93" s="28" t="s">
        <v>37</v>
      </c>
      <c r="J93" s="32" t="str">
        <f>E23</f>
        <v>AZ Optimal</v>
      </c>
      <c r="L93" s="34"/>
    </row>
    <row r="94" spans="2:20" s="1" customFormat="1" ht="15.2" customHeight="1">
      <c r="B94" s="34"/>
      <c r="C94" s="28" t="s">
        <v>35</v>
      </c>
      <c r="F94" s="26" t="str">
        <f>IF(E20="","",E20)</f>
        <v>Vyplň údaj</v>
      </c>
      <c r="I94" s="28" t="s">
        <v>40</v>
      </c>
      <c r="J94" s="32" t="str">
        <f>E26</f>
        <v xml:space="preserve"> </v>
      </c>
      <c r="L94" s="34"/>
    </row>
    <row r="95" spans="2:20" s="1" customFormat="1" ht="10.35" customHeight="1">
      <c r="B95" s="34"/>
      <c r="L95" s="34"/>
    </row>
    <row r="96" spans="2:20" s="10" customFormat="1" ht="29.25" customHeight="1">
      <c r="B96" s="113"/>
      <c r="C96" s="114" t="s">
        <v>133</v>
      </c>
      <c r="D96" s="115" t="s">
        <v>63</v>
      </c>
      <c r="E96" s="115" t="s">
        <v>59</v>
      </c>
      <c r="F96" s="115" t="s">
        <v>60</v>
      </c>
      <c r="G96" s="115" t="s">
        <v>134</v>
      </c>
      <c r="H96" s="115" t="s">
        <v>135</v>
      </c>
      <c r="I96" s="115" t="s">
        <v>136</v>
      </c>
      <c r="J96" s="115" t="s">
        <v>118</v>
      </c>
      <c r="K96" s="116" t="s">
        <v>137</v>
      </c>
      <c r="L96" s="113"/>
      <c r="M96" s="58" t="s">
        <v>32</v>
      </c>
      <c r="N96" s="59" t="s">
        <v>48</v>
      </c>
      <c r="O96" s="59" t="s">
        <v>138</v>
      </c>
      <c r="P96" s="59" t="s">
        <v>139</v>
      </c>
      <c r="Q96" s="59" t="s">
        <v>140</v>
      </c>
      <c r="R96" s="59" t="s">
        <v>141</v>
      </c>
      <c r="S96" s="59" t="s">
        <v>142</v>
      </c>
      <c r="T96" s="60" t="s">
        <v>143</v>
      </c>
    </row>
    <row r="97" spans="2:65" s="1" customFormat="1" ht="22.9" customHeight="1">
      <c r="B97" s="34"/>
      <c r="C97" s="63" t="s">
        <v>144</v>
      </c>
      <c r="J97" s="117">
        <f>BK97</f>
        <v>0</v>
      </c>
      <c r="L97" s="34"/>
      <c r="M97" s="61"/>
      <c r="N97" s="52"/>
      <c r="O97" s="52"/>
      <c r="P97" s="118">
        <f>P98+P207+P587</f>
        <v>0</v>
      </c>
      <c r="Q97" s="52"/>
      <c r="R97" s="118">
        <f>R98+R207+R587</f>
        <v>11.450376060000002</v>
      </c>
      <c r="S97" s="52"/>
      <c r="T97" s="119">
        <f>T98+T207+T587</f>
        <v>14.011149070000002</v>
      </c>
      <c r="AT97" s="18" t="s">
        <v>77</v>
      </c>
      <c r="AU97" s="18" t="s">
        <v>119</v>
      </c>
      <c r="BK97" s="120">
        <f>BK98+BK207+BK587</f>
        <v>0</v>
      </c>
    </row>
    <row r="98" spans="2:65" s="11" customFormat="1" ht="25.9" customHeight="1">
      <c r="B98" s="121"/>
      <c r="D98" s="122" t="s">
        <v>77</v>
      </c>
      <c r="E98" s="123" t="s">
        <v>145</v>
      </c>
      <c r="F98" s="123" t="s">
        <v>146</v>
      </c>
      <c r="I98" s="124"/>
      <c r="J98" s="125">
        <f>BK98</f>
        <v>0</v>
      </c>
      <c r="L98" s="121"/>
      <c r="M98" s="126"/>
      <c r="P98" s="127">
        <f>P99+P145+P193+P204</f>
        <v>0</v>
      </c>
      <c r="R98" s="127">
        <f>R99+R145+R193+R204</f>
        <v>5.3881498100000007</v>
      </c>
      <c r="T98" s="128">
        <f>T99+T145+T193+T204</f>
        <v>6.1637877999999997</v>
      </c>
      <c r="AR98" s="122" t="s">
        <v>85</v>
      </c>
      <c r="AT98" s="129" t="s">
        <v>77</v>
      </c>
      <c r="AU98" s="129" t="s">
        <v>78</v>
      </c>
      <c r="AY98" s="122" t="s">
        <v>147</v>
      </c>
      <c r="BK98" s="130">
        <f>BK99+BK145+BK193+BK204</f>
        <v>0</v>
      </c>
    </row>
    <row r="99" spans="2:65" s="11" customFormat="1" ht="22.9" customHeight="1">
      <c r="B99" s="121"/>
      <c r="D99" s="122" t="s">
        <v>77</v>
      </c>
      <c r="E99" s="131" t="s">
        <v>148</v>
      </c>
      <c r="F99" s="131" t="s">
        <v>149</v>
      </c>
      <c r="I99" s="124"/>
      <c r="J99" s="132">
        <f>BK99</f>
        <v>0</v>
      </c>
      <c r="L99" s="121"/>
      <c r="M99" s="126"/>
      <c r="P99" s="127">
        <f>SUM(P100:P144)</f>
        <v>0</v>
      </c>
      <c r="R99" s="127">
        <f>SUM(R100:R144)</f>
        <v>5.3546616900000004</v>
      </c>
      <c r="T99" s="128">
        <f>SUM(T100:T144)</f>
        <v>4.8557877999999999</v>
      </c>
      <c r="AR99" s="122" t="s">
        <v>85</v>
      </c>
      <c r="AT99" s="129" t="s">
        <v>77</v>
      </c>
      <c r="AU99" s="129" t="s">
        <v>85</v>
      </c>
      <c r="AY99" s="122" t="s">
        <v>147</v>
      </c>
      <c r="BK99" s="130">
        <f>SUM(BK100:BK144)</f>
        <v>0</v>
      </c>
    </row>
    <row r="100" spans="2:65" s="1" customFormat="1" ht="37.9" customHeight="1">
      <c r="B100" s="34"/>
      <c r="C100" s="133" t="s">
        <v>85</v>
      </c>
      <c r="D100" s="133" t="s">
        <v>150</v>
      </c>
      <c r="E100" s="134" t="s">
        <v>151</v>
      </c>
      <c r="F100" s="135" t="s">
        <v>152</v>
      </c>
      <c r="G100" s="136" t="s">
        <v>153</v>
      </c>
      <c r="H100" s="137">
        <v>121</v>
      </c>
      <c r="I100" s="138"/>
      <c r="J100" s="139">
        <f>ROUND(I100*H100,2)</f>
        <v>0</v>
      </c>
      <c r="K100" s="135" t="s">
        <v>154</v>
      </c>
      <c r="L100" s="34"/>
      <c r="M100" s="140" t="s">
        <v>32</v>
      </c>
      <c r="N100" s="141" t="s">
        <v>49</v>
      </c>
      <c r="P100" s="142">
        <f>O100*H100</f>
        <v>0</v>
      </c>
      <c r="Q100" s="142">
        <v>3.8600000000000001E-3</v>
      </c>
      <c r="R100" s="142">
        <f>Q100*H100</f>
        <v>0.46706000000000003</v>
      </c>
      <c r="S100" s="142">
        <v>0</v>
      </c>
      <c r="T100" s="143">
        <f>S100*H100</f>
        <v>0</v>
      </c>
      <c r="AR100" s="144" t="s">
        <v>155</v>
      </c>
      <c r="AT100" s="144" t="s">
        <v>150</v>
      </c>
      <c r="AU100" s="144" t="s">
        <v>87</v>
      </c>
      <c r="AY100" s="18" t="s">
        <v>147</v>
      </c>
      <c r="BE100" s="145">
        <f>IF(N100="základní",J100,0)</f>
        <v>0</v>
      </c>
      <c r="BF100" s="145">
        <f>IF(N100="snížená",J100,0)</f>
        <v>0</v>
      </c>
      <c r="BG100" s="145">
        <f>IF(N100="zákl. přenesená",J100,0)</f>
        <v>0</v>
      </c>
      <c r="BH100" s="145">
        <f>IF(N100="sníž. přenesená",J100,0)</f>
        <v>0</v>
      </c>
      <c r="BI100" s="145">
        <f>IF(N100="nulová",J100,0)</f>
        <v>0</v>
      </c>
      <c r="BJ100" s="18" t="s">
        <v>85</v>
      </c>
      <c r="BK100" s="145">
        <f>ROUND(I100*H100,2)</f>
        <v>0</v>
      </c>
      <c r="BL100" s="18" t="s">
        <v>155</v>
      </c>
      <c r="BM100" s="144" t="s">
        <v>1367</v>
      </c>
    </row>
    <row r="101" spans="2:65" s="1" customFormat="1" ht="11.25">
      <c r="B101" s="34"/>
      <c r="D101" s="146" t="s">
        <v>157</v>
      </c>
      <c r="F101" s="147" t="s">
        <v>158</v>
      </c>
      <c r="I101" s="148"/>
      <c r="L101" s="34"/>
      <c r="M101" s="149"/>
      <c r="T101" s="55"/>
      <c r="AT101" s="18" t="s">
        <v>157</v>
      </c>
      <c r="AU101" s="18" t="s">
        <v>87</v>
      </c>
    </row>
    <row r="102" spans="2:65" s="12" customFormat="1" ht="11.25">
      <c r="B102" s="150"/>
      <c r="D102" s="151" t="s">
        <v>159</v>
      </c>
      <c r="E102" s="152" t="s">
        <v>32</v>
      </c>
      <c r="F102" s="153" t="s">
        <v>1368</v>
      </c>
      <c r="H102" s="154">
        <v>21</v>
      </c>
      <c r="I102" s="155"/>
      <c r="L102" s="150"/>
      <c r="M102" s="156"/>
      <c r="T102" s="157"/>
      <c r="AT102" s="152" t="s">
        <v>159</v>
      </c>
      <c r="AU102" s="152" t="s">
        <v>87</v>
      </c>
      <c r="AV102" s="12" t="s">
        <v>87</v>
      </c>
      <c r="AW102" s="12" t="s">
        <v>39</v>
      </c>
      <c r="AX102" s="12" t="s">
        <v>78</v>
      </c>
      <c r="AY102" s="152" t="s">
        <v>147</v>
      </c>
    </row>
    <row r="103" spans="2:65" s="12" customFormat="1" ht="11.25">
      <c r="B103" s="150"/>
      <c r="D103" s="151" t="s">
        <v>159</v>
      </c>
      <c r="E103" s="152" t="s">
        <v>32</v>
      </c>
      <c r="F103" s="153" t="s">
        <v>1369</v>
      </c>
      <c r="H103" s="154">
        <v>100</v>
      </c>
      <c r="I103" s="155"/>
      <c r="L103" s="150"/>
      <c r="M103" s="156"/>
      <c r="T103" s="157"/>
      <c r="AT103" s="152" t="s">
        <v>159</v>
      </c>
      <c r="AU103" s="152" t="s">
        <v>87</v>
      </c>
      <c r="AV103" s="12" t="s">
        <v>87</v>
      </c>
      <c r="AW103" s="12" t="s">
        <v>39</v>
      </c>
      <c r="AX103" s="12" t="s">
        <v>78</v>
      </c>
      <c r="AY103" s="152" t="s">
        <v>147</v>
      </c>
    </row>
    <row r="104" spans="2:65" s="13" customFormat="1" ht="11.25">
      <c r="B104" s="158"/>
      <c r="D104" s="151" t="s">
        <v>159</v>
      </c>
      <c r="E104" s="159" t="s">
        <v>32</v>
      </c>
      <c r="F104" s="160" t="s">
        <v>162</v>
      </c>
      <c r="H104" s="161">
        <v>121</v>
      </c>
      <c r="I104" s="162"/>
      <c r="L104" s="158"/>
      <c r="M104" s="163"/>
      <c r="T104" s="164"/>
      <c r="AT104" s="159" t="s">
        <v>159</v>
      </c>
      <c r="AU104" s="159" t="s">
        <v>87</v>
      </c>
      <c r="AV104" s="13" t="s">
        <v>155</v>
      </c>
      <c r="AW104" s="13" t="s">
        <v>39</v>
      </c>
      <c r="AX104" s="13" t="s">
        <v>85</v>
      </c>
      <c r="AY104" s="159" t="s">
        <v>147</v>
      </c>
    </row>
    <row r="105" spans="2:65" s="1" customFormat="1" ht="37.9" customHeight="1">
      <c r="B105" s="34"/>
      <c r="C105" s="133" t="s">
        <v>87</v>
      </c>
      <c r="D105" s="133" t="s">
        <v>150</v>
      </c>
      <c r="E105" s="134" t="s">
        <v>163</v>
      </c>
      <c r="F105" s="135" t="s">
        <v>164</v>
      </c>
      <c r="G105" s="136" t="s">
        <v>165</v>
      </c>
      <c r="H105" s="137">
        <v>167.441</v>
      </c>
      <c r="I105" s="138"/>
      <c r="J105" s="139">
        <f>ROUND(I105*H105,2)</f>
        <v>0</v>
      </c>
      <c r="K105" s="135" t="s">
        <v>154</v>
      </c>
      <c r="L105" s="34"/>
      <c r="M105" s="140" t="s">
        <v>32</v>
      </c>
      <c r="N105" s="141" t="s">
        <v>49</v>
      </c>
      <c r="P105" s="142">
        <f>O105*H105</f>
        <v>0</v>
      </c>
      <c r="Q105" s="142">
        <v>2.6440000000000002E-2</v>
      </c>
      <c r="R105" s="142">
        <f>Q105*H105</f>
        <v>4.4271400400000003</v>
      </c>
      <c r="S105" s="142">
        <v>2.5999999999999999E-2</v>
      </c>
      <c r="T105" s="143">
        <f>S105*H105</f>
        <v>4.3534660000000001</v>
      </c>
      <c r="AR105" s="144" t="s">
        <v>155</v>
      </c>
      <c r="AT105" s="144" t="s">
        <v>150</v>
      </c>
      <c r="AU105" s="144" t="s">
        <v>87</v>
      </c>
      <c r="AY105" s="18" t="s">
        <v>147</v>
      </c>
      <c r="BE105" s="145">
        <f>IF(N105="základní",J105,0)</f>
        <v>0</v>
      </c>
      <c r="BF105" s="145">
        <f>IF(N105="snížená",J105,0)</f>
        <v>0</v>
      </c>
      <c r="BG105" s="145">
        <f>IF(N105="zákl. přenesená",J105,0)</f>
        <v>0</v>
      </c>
      <c r="BH105" s="145">
        <f>IF(N105="sníž. přenesená",J105,0)</f>
        <v>0</v>
      </c>
      <c r="BI105" s="145">
        <f>IF(N105="nulová",J105,0)</f>
        <v>0</v>
      </c>
      <c r="BJ105" s="18" t="s">
        <v>85</v>
      </c>
      <c r="BK105" s="145">
        <f>ROUND(I105*H105,2)</f>
        <v>0</v>
      </c>
      <c r="BL105" s="18" t="s">
        <v>155</v>
      </c>
      <c r="BM105" s="144" t="s">
        <v>1370</v>
      </c>
    </row>
    <row r="106" spans="2:65" s="1" customFormat="1" ht="11.25">
      <c r="B106" s="34"/>
      <c r="D106" s="146" t="s">
        <v>157</v>
      </c>
      <c r="F106" s="147" t="s">
        <v>167</v>
      </c>
      <c r="I106" s="148"/>
      <c r="L106" s="34"/>
      <c r="M106" s="149"/>
      <c r="T106" s="55"/>
      <c r="AT106" s="18" t="s">
        <v>157</v>
      </c>
      <c r="AU106" s="18" t="s">
        <v>87</v>
      </c>
    </row>
    <row r="107" spans="2:65" s="1" customFormat="1" ht="19.5">
      <c r="B107" s="34"/>
      <c r="D107" s="151" t="s">
        <v>168</v>
      </c>
      <c r="F107" s="165" t="s">
        <v>169</v>
      </c>
      <c r="I107" s="148"/>
      <c r="L107" s="34"/>
      <c r="M107" s="149"/>
      <c r="T107" s="55"/>
      <c r="AT107" s="18" t="s">
        <v>168</v>
      </c>
      <c r="AU107" s="18" t="s">
        <v>87</v>
      </c>
    </row>
    <row r="108" spans="2:65" s="14" customFormat="1" ht="11.25">
      <c r="B108" s="166"/>
      <c r="D108" s="151" t="s">
        <v>159</v>
      </c>
      <c r="E108" s="167" t="s">
        <v>32</v>
      </c>
      <c r="F108" s="168" t="s">
        <v>99</v>
      </c>
      <c r="H108" s="167" t="s">
        <v>32</v>
      </c>
      <c r="I108" s="169"/>
      <c r="L108" s="166"/>
      <c r="M108" s="170"/>
      <c r="T108" s="171"/>
      <c r="AT108" s="167" t="s">
        <v>159</v>
      </c>
      <c r="AU108" s="167" t="s">
        <v>87</v>
      </c>
      <c r="AV108" s="14" t="s">
        <v>85</v>
      </c>
      <c r="AW108" s="14" t="s">
        <v>39</v>
      </c>
      <c r="AX108" s="14" t="s">
        <v>78</v>
      </c>
      <c r="AY108" s="167" t="s">
        <v>147</v>
      </c>
    </row>
    <row r="109" spans="2:65" s="12" customFormat="1" ht="11.25">
      <c r="B109" s="150"/>
      <c r="D109" s="151" t="s">
        <v>159</v>
      </c>
      <c r="E109" s="152" t="s">
        <v>32</v>
      </c>
      <c r="F109" s="153" t="s">
        <v>1371</v>
      </c>
      <c r="H109" s="154">
        <v>67.97</v>
      </c>
      <c r="I109" s="155"/>
      <c r="L109" s="150"/>
      <c r="M109" s="156"/>
      <c r="T109" s="157"/>
      <c r="AT109" s="152" t="s">
        <v>159</v>
      </c>
      <c r="AU109" s="152" t="s">
        <v>87</v>
      </c>
      <c r="AV109" s="12" t="s">
        <v>87</v>
      </c>
      <c r="AW109" s="12" t="s">
        <v>39</v>
      </c>
      <c r="AX109" s="12" t="s">
        <v>78</v>
      </c>
      <c r="AY109" s="152" t="s">
        <v>147</v>
      </c>
    </row>
    <row r="110" spans="2:65" s="12" customFormat="1" ht="11.25">
      <c r="B110" s="150"/>
      <c r="D110" s="151" t="s">
        <v>159</v>
      </c>
      <c r="E110" s="152" t="s">
        <v>32</v>
      </c>
      <c r="F110" s="153" t="s">
        <v>1372</v>
      </c>
      <c r="H110" s="154">
        <v>53.83</v>
      </c>
      <c r="I110" s="155"/>
      <c r="L110" s="150"/>
      <c r="M110" s="156"/>
      <c r="T110" s="157"/>
      <c r="AT110" s="152" t="s">
        <v>159</v>
      </c>
      <c r="AU110" s="152" t="s">
        <v>87</v>
      </c>
      <c r="AV110" s="12" t="s">
        <v>87</v>
      </c>
      <c r="AW110" s="12" t="s">
        <v>39</v>
      </c>
      <c r="AX110" s="12" t="s">
        <v>78</v>
      </c>
      <c r="AY110" s="152" t="s">
        <v>147</v>
      </c>
    </row>
    <row r="111" spans="2:65" s="12" customFormat="1" ht="11.25">
      <c r="B111" s="150"/>
      <c r="D111" s="151" t="s">
        <v>159</v>
      </c>
      <c r="E111" s="152" t="s">
        <v>32</v>
      </c>
      <c r="F111" s="153" t="s">
        <v>1373</v>
      </c>
      <c r="H111" s="154">
        <v>18.54</v>
      </c>
      <c r="I111" s="155"/>
      <c r="L111" s="150"/>
      <c r="M111" s="156"/>
      <c r="T111" s="157"/>
      <c r="AT111" s="152" t="s">
        <v>159</v>
      </c>
      <c r="AU111" s="152" t="s">
        <v>87</v>
      </c>
      <c r="AV111" s="12" t="s">
        <v>87</v>
      </c>
      <c r="AW111" s="12" t="s">
        <v>39</v>
      </c>
      <c r="AX111" s="12" t="s">
        <v>78</v>
      </c>
      <c r="AY111" s="152" t="s">
        <v>147</v>
      </c>
    </row>
    <row r="112" spans="2:65" s="12" customFormat="1" ht="11.25">
      <c r="B112" s="150"/>
      <c r="D112" s="151" t="s">
        <v>159</v>
      </c>
      <c r="E112" s="152" t="s">
        <v>32</v>
      </c>
      <c r="F112" s="153" t="s">
        <v>1374</v>
      </c>
      <c r="H112" s="154">
        <v>52.2</v>
      </c>
      <c r="I112" s="155"/>
      <c r="L112" s="150"/>
      <c r="M112" s="156"/>
      <c r="T112" s="157"/>
      <c r="AT112" s="152" t="s">
        <v>159</v>
      </c>
      <c r="AU112" s="152" t="s">
        <v>87</v>
      </c>
      <c r="AV112" s="12" t="s">
        <v>87</v>
      </c>
      <c r="AW112" s="12" t="s">
        <v>39</v>
      </c>
      <c r="AX112" s="12" t="s">
        <v>78</v>
      </c>
      <c r="AY112" s="152" t="s">
        <v>147</v>
      </c>
    </row>
    <row r="113" spans="2:65" s="12" customFormat="1" ht="11.25">
      <c r="B113" s="150"/>
      <c r="D113" s="151" t="s">
        <v>159</v>
      </c>
      <c r="E113" s="152" t="s">
        <v>32</v>
      </c>
      <c r="F113" s="153" t="s">
        <v>1375</v>
      </c>
      <c r="H113" s="154">
        <v>194.26300000000001</v>
      </c>
      <c r="I113" s="155"/>
      <c r="L113" s="150"/>
      <c r="M113" s="156"/>
      <c r="T113" s="157"/>
      <c r="AT113" s="152" t="s">
        <v>159</v>
      </c>
      <c r="AU113" s="152" t="s">
        <v>87</v>
      </c>
      <c r="AV113" s="12" t="s">
        <v>87</v>
      </c>
      <c r="AW113" s="12" t="s">
        <v>39</v>
      </c>
      <c r="AX113" s="12" t="s">
        <v>78</v>
      </c>
      <c r="AY113" s="152" t="s">
        <v>147</v>
      </c>
    </row>
    <row r="114" spans="2:65" s="12" customFormat="1" ht="11.25">
      <c r="B114" s="150"/>
      <c r="D114" s="151" t="s">
        <v>159</v>
      </c>
      <c r="E114" s="152" t="s">
        <v>32</v>
      </c>
      <c r="F114" s="153" t="s">
        <v>1376</v>
      </c>
      <c r="H114" s="154">
        <v>34.369999999999997</v>
      </c>
      <c r="I114" s="155"/>
      <c r="L114" s="150"/>
      <c r="M114" s="156"/>
      <c r="T114" s="157"/>
      <c r="AT114" s="152" t="s">
        <v>159</v>
      </c>
      <c r="AU114" s="152" t="s">
        <v>87</v>
      </c>
      <c r="AV114" s="12" t="s">
        <v>87</v>
      </c>
      <c r="AW114" s="12" t="s">
        <v>39</v>
      </c>
      <c r="AX114" s="12" t="s">
        <v>78</v>
      </c>
      <c r="AY114" s="152" t="s">
        <v>147</v>
      </c>
    </row>
    <row r="115" spans="2:65" s="12" customFormat="1" ht="11.25">
      <c r="B115" s="150"/>
      <c r="D115" s="151" t="s">
        <v>159</v>
      </c>
      <c r="E115" s="152" t="s">
        <v>32</v>
      </c>
      <c r="F115" s="153" t="s">
        <v>1377</v>
      </c>
      <c r="H115" s="154">
        <v>36.72</v>
      </c>
      <c r="I115" s="155"/>
      <c r="L115" s="150"/>
      <c r="M115" s="156"/>
      <c r="T115" s="157"/>
      <c r="AT115" s="152" t="s">
        <v>159</v>
      </c>
      <c r="AU115" s="152" t="s">
        <v>87</v>
      </c>
      <c r="AV115" s="12" t="s">
        <v>87</v>
      </c>
      <c r="AW115" s="12" t="s">
        <v>39</v>
      </c>
      <c r="AX115" s="12" t="s">
        <v>78</v>
      </c>
      <c r="AY115" s="152" t="s">
        <v>147</v>
      </c>
    </row>
    <row r="116" spans="2:65" s="12" customFormat="1" ht="11.25">
      <c r="B116" s="150"/>
      <c r="D116" s="151" t="s">
        <v>159</v>
      </c>
      <c r="E116" s="152" t="s">
        <v>32</v>
      </c>
      <c r="F116" s="153" t="s">
        <v>1378</v>
      </c>
      <c r="H116" s="154">
        <v>72.23</v>
      </c>
      <c r="I116" s="155"/>
      <c r="L116" s="150"/>
      <c r="M116" s="156"/>
      <c r="T116" s="157"/>
      <c r="AT116" s="152" t="s">
        <v>159</v>
      </c>
      <c r="AU116" s="152" t="s">
        <v>87</v>
      </c>
      <c r="AV116" s="12" t="s">
        <v>87</v>
      </c>
      <c r="AW116" s="12" t="s">
        <v>39</v>
      </c>
      <c r="AX116" s="12" t="s">
        <v>78</v>
      </c>
      <c r="AY116" s="152" t="s">
        <v>147</v>
      </c>
    </row>
    <row r="117" spans="2:65" s="12" customFormat="1" ht="11.25">
      <c r="B117" s="150"/>
      <c r="D117" s="151" t="s">
        <v>159</v>
      </c>
      <c r="E117" s="152" t="s">
        <v>32</v>
      </c>
      <c r="F117" s="153" t="s">
        <v>1379</v>
      </c>
      <c r="H117" s="154">
        <v>68.66</v>
      </c>
      <c r="I117" s="155"/>
      <c r="L117" s="150"/>
      <c r="M117" s="156"/>
      <c r="T117" s="157"/>
      <c r="AT117" s="152" t="s">
        <v>159</v>
      </c>
      <c r="AU117" s="152" t="s">
        <v>87</v>
      </c>
      <c r="AV117" s="12" t="s">
        <v>87</v>
      </c>
      <c r="AW117" s="12" t="s">
        <v>39</v>
      </c>
      <c r="AX117" s="12" t="s">
        <v>78</v>
      </c>
      <c r="AY117" s="152" t="s">
        <v>147</v>
      </c>
    </row>
    <row r="118" spans="2:65" s="12" customFormat="1" ht="11.25">
      <c r="B118" s="150"/>
      <c r="D118" s="151" t="s">
        <v>159</v>
      </c>
      <c r="E118" s="152" t="s">
        <v>32</v>
      </c>
      <c r="F118" s="153" t="s">
        <v>1380</v>
      </c>
      <c r="H118" s="154">
        <v>61.89</v>
      </c>
      <c r="I118" s="155"/>
      <c r="L118" s="150"/>
      <c r="M118" s="156"/>
      <c r="T118" s="157"/>
      <c r="AT118" s="152" t="s">
        <v>159</v>
      </c>
      <c r="AU118" s="152" t="s">
        <v>87</v>
      </c>
      <c r="AV118" s="12" t="s">
        <v>87</v>
      </c>
      <c r="AW118" s="12" t="s">
        <v>39</v>
      </c>
      <c r="AX118" s="12" t="s">
        <v>78</v>
      </c>
      <c r="AY118" s="152" t="s">
        <v>147</v>
      </c>
    </row>
    <row r="119" spans="2:65" s="12" customFormat="1" ht="11.25">
      <c r="B119" s="150"/>
      <c r="D119" s="151" t="s">
        <v>159</v>
      </c>
      <c r="E119" s="152" t="s">
        <v>32</v>
      </c>
      <c r="F119" s="153" t="s">
        <v>1381</v>
      </c>
      <c r="H119" s="154">
        <v>39.64</v>
      </c>
      <c r="I119" s="155"/>
      <c r="L119" s="150"/>
      <c r="M119" s="156"/>
      <c r="T119" s="157"/>
      <c r="AT119" s="152" t="s">
        <v>159</v>
      </c>
      <c r="AU119" s="152" t="s">
        <v>87</v>
      </c>
      <c r="AV119" s="12" t="s">
        <v>87</v>
      </c>
      <c r="AW119" s="12" t="s">
        <v>39</v>
      </c>
      <c r="AX119" s="12" t="s">
        <v>78</v>
      </c>
      <c r="AY119" s="152" t="s">
        <v>147</v>
      </c>
    </row>
    <row r="120" spans="2:65" s="12" customFormat="1" ht="11.25">
      <c r="B120" s="150"/>
      <c r="D120" s="151" t="s">
        <v>159</v>
      </c>
      <c r="E120" s="152" t="s">
        <v>32</v>
      </c>
      <c r="F120" s="153" t="s">
        <v>1382</v>
      </c>
      <c r="H120" s="154">
        <v>57.08</v>
      </c>
      <c r="I120" s="155"/>
      <c r="L120" s="150"/>
      <c r="M120" s="156"/>
      <c r="T120" s="157"/>
      <c r="AT120" s="152" t="s">
        <v>159</v>
      </c>
      <c r="AU120" s="152" t="s">
        <v>87</v>
      </c>
      <c r="AV120" s="12" t="s">
        <v>87</v>
      </c>
      <c r="AW120" s="12" t="s">
        <v>39</v>
      </c>
      <c r="AX120" s="12" t="s">
        <v>78</v>
      </c>
      <c r="AY120" s="152" t="s">
        <v>147</v>
      </c>
    </row>
    <row r="121" spans="2:65" s="12" customFormat="1" ht="11.25">
      <c r="B121" s="150"/>
      <c r="D121" s="151" t="s">
        <v>159</v>
      </c>
      <c r="E121" s="152" t="s">
        <v>32</v>
      </c>
      <c r="F121" s="153" t="s">
        <v>1383</v>
      </c>
      <c r="H121" s="154">
        <v>18.28</v>
      </c>
      <c r="I121" s="155"/>
      <c r="L121" s="150"/>
      <c r="M121" s="156"/>
      <c r="T121" s="157"/>
      <c r="AT121" s="152" t="s">
        <v>159</v>
      </c>
      <c r="AU121" s="152" t="s">
        <v>87</v>
      </c>
      <c r="AV121" s="12" t="s">
        <v>87</v>
      </c>
      <c r="AW121" s="12" t="s">
        <v>39</v>
      </c>
      <c r="AX121" s="12" t="s">
        <v>78</v>
      </c>
      <c r="AY121" s="152" t="s">
        <v>147</v>
      </c>
    </row>
    <row r="122" spans="2:65" s="12" customFormat="1" ht="11.25">
      <c r="B122" s="150"/>
      <c r="D122" s="151" t="s">
        <v>159</v>
      </c>
      <c r="E122" s="152" t="s">
        <v>32</v>
      </c>
      <c r="F122" s="153" t="s">
        <v>1384</v>
      </c>
      <c r="H122" s="154">
        <v>28.99</v>
      </c>
      <c r="I122" s="155"/>
      <c r="L122" s="150"/>
      <c r="M122" s="156"/>
      <c r="T122" s="157"/>
      <c r="AT122" s="152" t="s">
        <v>159</v>
      </c>
      <c r="AU122" s="152" t="s">
        <v>87</v>
      </c>
      <c r="AV122" s="12" t="s">
        <v>87</v>
      </c>
      <c r="AW122" s="12" t="s">
        <v>39</v>
      </c>
      <c r="AX122" s="12" t="s">
        <v>78</v>
      </c>
      <c r="AY122" s="152" t="s">
        <v>147</v>
      </c>
    </row>
    <row r="123" spans="2:65" s="12" customFormat="1" ht="11.25">
      <c r="B123" s="150"/>
      <c r="D123" s="151" t="s">
        <v>159</v>
      </c>
      <c r="E123" s="152" t="s">
        <v>32</v>
      </c>
      <c r="F123" s="153" t="s">
        <v>1385</v>
      </c>
      <c r="H123" s="154">
        <v>32.54</v>
      </c>
      <c r="I123" s="155"/>
      <c r="L123" s="150"/>
      <c r="M123" s="156"/>
      <c r="T123" s="157"/>
      <c r="AT123" s="152" t="s">
        <v>159</v>
      </c>
      <c r="AU123" s="152" t="s">
        <v>87</v>
      </c>
      <c r="AV123" s="12" t="s">
        <v>87</v>
      </c>
      <c r="AW123" s="12" t="s">
        <v>39</v>
      </c>
      <c r="AX123" s="12" t="s">
        <v>78</v>
      </c>
      <c r="AY123" s="152" t="s">
        <v>147</v>
      </c>
    </row>
    <row r="124" spans="2:65" s="13" customFormat="1" ht="11.25">
      <c r="B124" s="158"/>
      <c r="D124" s="151" t="s">
        <v>159</v>
      </c>
      <c r="E124" s="159" t="s">
        <v>32</v>
      </c>
      <c r="F124" s="160" t="s">
        <v>162</v>
      </c>
      <c r="H124" s="161">
        <v>837.20299999999997</v>
      </c>
      <c r="I124" s="162"/>
      <c r="L124" s="158"/>
      <c r="M124" s="163"/>
      <c r="T124" s="164"/>
      <c r="AT124" s="159" t="s">
        <v>159</v>
      </c>
      <c r="AU124" s="159" t="s">
        <v>87</v>
      </c>
      <c r="AV124" s="13" t="s">
        <v>155</v>
      </c>
      <c r="AW124" s="13" t="s">
        <v>39</v>
      </c>
      <c r="AX124" s="13" t="s">
        <v>85</v>
      </c>
      <c r="AY124" s="159" t="s">
        <v>147</v>
      </c>
    </row>
    <row r="125" spans="2:65" s="12" customFormat="1" ht="11.25">
      <c r="B125" s="150"/>
      <c r="D125" s="151" t="s">
        <v>159</v>
      </c>
      <c r="F125" s="153" t="s">
        <v>1386</v>
      </c>
      <c r="H125" s="154">
        <v>167.441</v>
      </c>
      <c r="I125" s="155"/>
      <c r="L125" s="150"/>
      <c r="M125" s="156"/>
      <c r="T125" s="157"/>
      <c r="AT125" s="152" t="s">
        <v>159</v>
      </c>
      <c r="AU125" s="152" t="s">
        <v>87</v>
      </c>
      <c r="AV125" s="12" t="s">
        <v>87</v>
      </c>
      <c r="AW125" s="12" t="s">
        <v>4</v>
      </c>
      <c r="AX125" s="12" t="s">
        <v>85</v>
      </c>
      <c r="AY125" s="152" t="s">
        <v>147</v>
      </c>
    </row>
    <row r="126" spans="2:65" s="1" customFormat="1" ht="37.9" customHeight="1">
      <c r="B126" s="34"/>
      <c r="C126" s="133" t="s">
        <v>190</v>
      </c>
      <c r="D126" s="133" t="s">
        <v>150</v>
      </c>
      <c r="E126" s="134" t="s">
        <v>208</v>
      </c>
      <c r="F126" s="135" t="s">
        <v>209</v>
      </c>
      <c r="G126" s="136" t="s">
        <v>165</v>
      </c>
      <c r="H126" s="137">
        <v>837.20299999999997</v>
      </c>
      <c r="I126" s="138"/>
      <c r="J126" s="139">
        <f>ROUND(I126*H126,2)</f>
        <v>0</v>
      </c>
      <c r="K126" s="135" t="s">
        <v>154</v>
      </c>
      <c r="L126" s="34"/>
      <c r="M126" s="140" t="s">
        <v>32</v>
      </c>
      <c r="N126" s="141" t="s">
        <v>49</v>
      </c>
      <c r="P126" s="142">
        <f>O126*H126</f>
        <v>0</v>
      </c>
      <c r="Q126" s="142">
        <v>5.5000000000000003E-4</v>
      </c>
      <c r="R126" s="142">
        <f>Q126*H126</f>
        <v>0.46046165</v>
      </c>
      <c r="S126" s="142">
        <v>5.9999999999999995E-4</v>
      </c>
      <c r="T126" s="143">
        <f>S126*H126</f>
        <v>0.50232179999999993</v>
      </c>
      <c r="AR126" s="144" t="s">
        <v>155</v>
      </c>
      <c r="AT126" s="144" t="s">
        <v>150</v>
      </c>
      <c r="AU126" s="144" t="s">
        <v>87</v>
      </c>
      <c r="AY126" s="18" t="s">
        <v>147</v>
      </c>
      <c r="BE126" s="145">
        <f>IF(N126="základní",J126,0)</f>
        <v>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8" t="s">
        <v>85</v>
      </c>
      <c r="BK126" s="145">
        <f>ROUND(I126*H126,2)</f>
        <v>0</v>
      </c>
      <c r="BL126" s="18" t="s">
        <v>155</v>
      </c>
      <c r="BM126" s="144" t="s">
        <v>1387</v>
      </c>
    </row>
    <row r="127" spans="2:65" s="1" customFormat="1" ht="11.25">
      <c r="B127" s="34"/>
      <c r="D127" s="146" t="s">
        <v>157</v>
      </c>
      <c r="F127" s="147" t="s">
        <v>211</v>
      </c>
      <c r="I127" s="148"/>
      <c r="L127" s="34"/>
      <c r="M127" s="149"/>
      <c r="T127" s="55"/>
      <c r="AT127" s="18" t="s">
        <v>157</v>
      </c>
      <c r="AU127" s="18" t="s">
        <v>87</v>
      </c>
    </row>
    <row r="128" spans="2:65" s="14" customFormat="1" ht="11.25">
      <c r="B128" s="166"/>
      <c r="D128" s="151" t="s">
        <v>159</v>
      </c>
      <c r="E128" s="167" t="s">
        <v>32</v>
      </c>
      <c r="F128" s="168" t="s">
        <v>99</v>
      </c>
      <c r="H128" s="167" t="s">
        <v>32</v>
      </c>
      <c r="I128" s="169"/>
      <c r="L128" s="166"/>
      <c r="M128" s="170"/>
      <c r="T128" s="171"/>
      <c r="AT128" s="167" t="s">
        <v>159</v>
      </c>
      <c r="AU128" s="167" t="s">
        <v>87</v>
      </c>
      <c r="AV128" s="14" t="s">
        <v>85</v>
      </c>
      <c r="AW128" s="14" t="s">
        <v>39</v>
      </c>
      <c r="AX128" s="14" t="s">
        <v>78</v>
      </c>
      <c r="AY128" s="167" t="s">
        <v>147</v>
      </c>
    </row>
    <row r="129" spans="2:51" s="12" customFormat="1" ht="11.25">
      <c r="B129" s="150"/>
      <c r="D129" s="151" t="s">
        <v>159</v>
      </c>
      <c r="E129" s="152" t="s">
        <v>32</v>
      </c>
      <c r="F129" s="153" t="s">
        <v>1371</v>
      </c>
      <c r="H129" s="154">
        <v>67.97</v>
      </c>
      <c r="I129" s="155"/>
      <c r="L129" s="150"/>
      <c r="M129" s="156"/>
      <c r="T129" s="157"/>
      <c r="AT129" s="152" t="s">
        <v>159</v>
      </c>
      <c r="AU129" s="152" t="s">
        <v>87</v>
      </c>
      <c r="AV129" s="12" t="s">
        <v>87</v>
      </c>
      <c r="AW129" s="12" t="s">
        <v>39</v>
      </c>
      <c r="AX129" s="12" t="s">
        <v>78</v>
      </c>
      <c r="AY129" s="152" t="s">
        <v>147</v>
      </c>
    </row>
    <row r="130" spans="2:51" s="12" customFormat="1" ht="11.25">
      <c r="B130" s="150"/>
      <c r="D130" s="151" t="s">
        <v>159</v>
      </c>
      <c r="E130" s="152" t="s">
        <v>32</v>
      </c>
      <c r="F130" s="153" t="s">
        <v>1372</v>
      </c>
      <c r="H130" s="154">
        <v>53.83</v>
      </c>
      <c r="I130" s="155"/>
      <c r="L130" s="150"/>
      <c r="M130" s="156"/>
      <c r="T130" s="157"/>
      <c r="AT130" s="152" t="s">
        <v>159</v>
      </c>
      <c r="AU130" s="152" t="s">
        <v>87</v>
      </c>
      <c r="AV130" s="12" t="s">
        <v>87</v>
      </c>
      <c r="AW130" s="12" t="s">
        <v>39</v>
      </c>
      <c r="AX130" s="12" t="s">
        <v>78</v>
      </c>
      <c r="AY130" s="152" t="s">
        <v>147</v>
      </c>
    </row>
    <row r="131" spans="2:51" s="12" customFormat="1" ht="11.25">
      <c r="B131" s="150"/>
      <c r="D131" s="151" t="s">
        <v>159</v>
      </c>
      <c r="E131" s="152" t="s">
        <v>32</v>
      </c>
      <c r="F131" s="153" t="s">
        <v>1373</v>
      </c>
      <c r="H131" s="154">
        <v>18.54</v>
      </c>
      <c r="I131" s="155"/>
      <c r="L131" s="150"/>
      <c r="M131" s="156"/>
      <c r="T131" s="157"/>
      <c r="AT131" s="152" t="s">
        <v>159</v>
      </c>
      <c r="AU131" s="152" t="s">
        <v>87</v>
      </c>
      <c r="AV131" s="12" t="s">
        <v>87</v>
      </c>
      <c r="AW131" s="12" t="s">
        <v>39</v>
      </c>
      <c r="AX131" s="12" t="s">
        <v>78</v>
      </c>
      <c r="AY131" s="152" t="s">
        <v>147</v>
      </c>
    </row>
    <row r="132" spans="2:51" s="12" customFormat="1" ht="11.25">
      <c r="B132" s="150"/>
      <c r="D132" s="151" t="s">
        <v>159</v>
      </c>
      <c r="E132" s="152" t="s">
        <v>32</v>
      </c>
      <c r="F132" s="153" t="s">
        <v>1374</v>
      </c>
      <c r="H132" s="154">
        <v>52.2</v>
      </c>
      <c r="I132" s="155"/>
      <c r="L132" s="150"/>
      <c r="M132" s="156"/>
      <c r="T132" s="157"/>
      <c r="AT132" s="152" t="s">
        <v>159</v>
      </c>
      <c r="AU132" s="152" t="s">
        <v>87</v>
      </c>
      <c r="AV132" s="12" t="s">
        <v>87</v>
      </c>
      <c r="AW132" s="12" t="s">
        <v>39</v>
      </c>
      <c r="AX132" s="12" t="s">
        <v>78</v>
      </c>
      <c r="AY132" s="152" t="s">
        <v>147</v>
      </c>
    </row>
    <row r="133" spans="2:51" s="12" customFormat="1" ht="11.25">
      <c r="B133" s="150"/>
      <c r="D133" s="151" t="s">
        <v>159</v>
      </c>
      <c r="E133" s="152" t="s">
        <v>32</v>
      </c>
      <c r="F133" s="153" t="s">
        <v>1375</v>
      </c>
      <c r="H133" s="154">
        <v>194.26300000000001</v>
      </c>
      <c r="I133" s="155"/>
      <c r="L133" s="150"/>
      <c r="M133" s="156"/>
      <c r="T133" s="157"/>
      <c r="AT133" s="152" t="s">
        <v>159</v>
      </c>
      <c r="AU133" s="152" t="s">
        <v>87</v>
      </c>
      <c r="AV133" s="12" t="s">
        <v>87</v>
      </c>
      <c r="AW133" s="12" t="s">
        <v>39</v>
      </c>
      <c r="AX133" s="12" t="s">
        <v>78</v>
      </c>
      <c r="AY133" s="152" t="s">
        <v>147</v>
      </c>
    </row>
    <row r="134" spans="2:51" s="12" customFormat="1" ht="11.25">
      <c r="B134" s="150"/>
      <c r="D134" s="151" t="s">
        <v>159</v>
      </c>
      <c r="E134" s="152" t="s">
        <v>32</v>
      </c>
      <c r="F134" s="153" t="s">
        <v>1376</v>
      </c>
      <c r="H134" s="154">
        <v>34.369999999999997</v>
      </c>
      <c r="I134" s="155"/>
      <c r="L134" s="150"/>
      <c r="M134" s="156"/>
      <c r="T134" s="157"/>
      <c r="AT134" s="152" t="s">
        <v>159</v>
      </c>
      <c r="AU134" s="152" t="s">
        <v>87</v>
      </c>
      <c r="AV134" s="12" t="s">
        <v>87</v>
      </c>
      <c r="AW134" s="12" t="s">
        <v>39</v>
      </c>
      <c r="AX134" s="12" t="s">
        <v>78</v>
      </c>
      <c r="AY134" s="152" t="s">
        <v>147</v>
      </c>
    </row>
    <row r="135" spans="2:51" s="12" customFormat="1" ht="11.25">
      <c r="B135" s="150"/>
      <c r="D135" s="151" t="s">
        <v>159</v>
      </c>
      <c r="E135" s="152" t="s">
        <v>32</v>
      </c>
      <c r="F135" s="153" t="s">
        <v>1377</v>
      </c>
      <c r="H135" s="154">
        <v>36.72</v>
      </c>
      <c r="I135" s="155"/>
      <c r="L135" s="150"/>
      <c r="M135" s="156"/>
      <c r="T135" s="157"/>
      <c r="AT135" s="152" t="s">
        <v>159</v>
      </c>
      <c r="AU135" s="152" t="s">
        <v>87</v>
      </c>
      <c r="AV135" s="12" t="s">
        <v>87</v>
      </c>
      <c r="AW135" s="12" t="s">
        <v>39</v>
      </c>
      <c r="AX135" s="12" t="s">
        <v>78</v>
      </c>
      <c r="AY135" s="152" t="s">
        <v>147</v>
      </c>
    </row>
    <row r="136" spans="2:51" s="12" customFormat="1" ht="11.25">
      <c r="B136" s="150"/>
      <c r="D136" s="151" t="s">
        <v>159</v>
      </c>
      <c r="E136" s="152" t="s">
        <v>32</v>
      </c>
      <c r="F136" s="153" t="s">
        <v>1378</v>
      </c>
      <c r="H136" s="154">
        <v>72.23</v>
      </c>
      <c r="I136" s="155"/>
      <c r="L136" s="150"/>
      <c r="M136" s="156"/>
      <c r="T136" s="157"/>
      <c r="AT136" s="152" t="s">
        <v>159</v>
      </c>
      <c r="AU136" s="152" t="s">
        <v>87</v>
      </c>
      <c r="AV136" s="12" t="s">
        <v>87</v>
      </c>
      <c r="AW136" s="12" t="s">
        <v>39</v>
      </c>
      <c r="AX136" s="12" t="s">
        <v>78</v>
      </c>
      <c r="AY136" s="152" t="s">
        <v>147</v>
      </c>
    </row>
    <row r="137" spans="2:51" s="12" customFormat="1" ht="11.25">
      <c r="B137" s="150"/>
      <c r="D137" s="151" t="s">
        <v>159</v>
      </c>
      <c r="E137" s="152" t="s">
        <v>32</v>
      </c>
      <c r="F137" s="153" t="s">
        <v>1379</v>
      </c>
      <c r="H137" s="154">
        <v>68.66</v>
      </c>
      <c r="I137" s="155"/>
      <c r="L137" s="150"/>
      <c r="M137" s="156"/>
      <c r="T137" s="157"/>
      <c r="AT137" s="152" t="s">
        <v>159</v>
      </c>
      <c r="AU137" s="152" t="s">
        <v>87</v>
      </c>
      <c r="AV137" s="12" t="s">
        <v>87</v>
      </c>
      <c r="AW137" s="12" t="s">
        <v>39</v>
      </c>
      <c r="AX137" s="12" t="s">
        <v>78</v>
      </c>
      <c r="AY137" s="152" t="s">
        <v>147</v>
      </c>
    </row>
    <row r="138" spans="2:51" s="12" customFormat="1" ht="11.25">
      <c r="B138" s="150"/>
      <c r="D138" s="151" t="s">
        <v>159</v>
      </c>
      <c r="E138" s="152" t="s">
        <v>32</v>
      </c>
      <c r="F138" s="153" t="s">
        <v>1380</v>
      </c>
      <c r="H138" s="154">
        <v>61.89</v>
      </c>
      <c r="I138" s="155"/>
      <c r="L138" s="150"/>
      <c r="M138" s="156"/>
      <c r="T138" s="157"/>
      <c r="AT138" s="152" t="s">
        <v>159</v>
      </c>
      <c r="AU138" s="152" t="s">
        <v>87</v>
      </c>
      <c r="AV138" s="12" t="s">
        <v>87</v>
      </c>
      <c r="AW138" s="12" t="s">
        <v>39</v>
      </c>
      <c r="AX138" s="12" t="s">
        <v>78</v>
      </c>
      <c r="AY138" s="152" t="s">
        <v>147</v>
      </c>
    </row>
    <row r="139" spans="2:51" s="12" customFormat="1" ht="11.25">
      <c r="B139" s="150"/>
      <c r="D139" s="151" t="s">
        <v>159</v>
      </c>
      <c r="E139" s="152" t="s">
        <v>32</v>
      </c>
      <c r="F139" s="153" t="s">
        <v>1381</v>
      </c>
      <c r="H139" s="154">
        <v>39.64</v>
      </c>
      <c r="I139" s="155"/>
      <c r="L139" s="150"/>
      <c r="M139" s="156"/>
      <c r="T139" s="157"/>
      <c r="AT139" s="152" t="s">
        <v>159</v>
      </c>
      <c r="AU139" s="152" t="s">
        <v>87</v>
      </c>
      <c r="AV139" s="12" t="s">
        <v>87</v>
      </c>
      <c r="AW139" s="12" t="s">
        <v>39</v>
      </c>
      <c r="AX139" s="12" t="s">
        <v>78</v>
      </c>
      <c r="AY139" s="152" t="s">
        <v>147</v>
      </c>
    </row>
    <row r="140" spans="2:51" s="12" customFormat="1" ht="11.25">
      <c r="B140" s="150"/>
      <c r="D140" s="151" t="s">
        <v>159</v>
      </c>
      <c r="E140" s="152" t="s">
        <v>32</v>
      </c>
      <c r="F140" s="153" t="s">
        <v>1382</v>
      </c>
      <c r="H140" s="154">
        <v>57.08</v>
      </c>
      <c r="I140" s="155"/>
      <c r="L140" s="150"/>
      <c r="M140" s="156"/>
      <c r="T140" s="157"/>
      <c r="AT140" s="152" t="s">
        <v>159</v>
      </c>
      <c r="AU140" s="152" t="s">
        <v>87</v>
      </c>
      <c r="AV140" s="12" t="s">
        <v>87</v>
      </c>
      <c r="AW140" s="12" t="s">
        <v>39</v>
      </c>
      <c r="AX140" s="12" t="s">
        <v>78</v>
      </c>
      <c r="AY140" s="152" t="s">
        <v>147</v>
      </c>
    </row>
    <row r="141" spans="2:51" s="12" customFormat="1" ht="11.25">
      <c r="B141" s="150"/>
      <c r="D141" s="151" t="s">
        <v>159</v>
      </c>
      <c r="E141" s="152" t="s">
        <v>32</v>
      </c>
      <c r="F141" s="153" t="s">
        <v>1383</v>
      </c>
      <c r="H141" s="154">
        <v>18.28</v>
      </c>
      <c r="I141" s="155"/>
      <c r="L141" s="150"/>
      <c r="M141" s="156"/>
      <c r="T141" s="157"/>
      <c r="AT141" s="152" t="s">
        <v>159</v>
      </c>
      <c r="AU141" s="152" t="s">
        <v>87</v>
      </c>
      <c r="AV141" s="12" t="s">
        <v>87</v>
      </c>
      <c r="AW141" s="12" t="s">
        <v>39</v>
      </c>
      <c r="AX141" s="12" t="s">
        <v>78</v>
      </c>
      <c r="AY141" s="152" t="s">
        <v>147</v>
      </c>
    </row>
    <row r="142" spans="2:51" s="12" customFormat="1" ht="11.25">
      <c r="B142" s="150"/>
      <c r="D142" s="151" t="s">
        <v>159</v>
      </c>
      <c r="E142" s="152" t="s">
        <v>32</v>
      </c>
      <c r="F142" s="153" t="s">
        <v>1384</v>
      </c>
      <c r="H142" s="154">
        <v>28.99</v>
      </c>
      <c r="I142" s="155"/>
      <c r="L142" s="150"/>
      <c r="M142" s="156"/>
      <c r="T142" s="157"/>
      <c r="AT142" s="152" t="s">
        <v>159</v>
      </c>
      <c r="AU142" s="152" t="s">
        <v>87</v>
      </c>
      <c r="AV142" s="12" t="s">
        <v>87</v>
      </c>
      <c r="AW142" s="12" t="s">
        <v>39</v>
      </c>
      <c r="AX142" s="12" t="s">
        <v>78</v>
      </c>
      <c r="AY142" s="152" t="s">
        <v>147</v>
      </c>
    </row>
    <row r="143" spans="2:51" s="12" customFormat="1" ht="11.25">
      <c r="B143" s="150"/>
      <c r="D143" s="151" t="s">
        <v>159</v>
      </c>
      <c r="E143" s="152" t="s">
        <v>32</v>
      </c>
      <c r="F143" s="153" t="s">
        <v>1385</v>
      </c>
      <c r="H143" s="154">
        <v>32.54</v>
      </c>
      <c r="I143" s="155"/>
      <c r="L143" s="150"/>
      <c r="M143" s="156"/>
      <c r="T143" s="157"/>
      <c r="AT143" s="152" t="s">
        <v>159</v>
      </c>
      <c r="AU143" s="152" t="s">
        <v>87</v>
      </c>
      <c r="AV143" s="12" t="s">
        <v>87</v>
      </c>
      <c r="AW143" s="12" t="s">
        <v>39</v>
      </c>
      <c r="AX143" s="12" t="s">
        <v>78</v>
      </c>
      <c r="AY143" s="152" t="s">
        <v>147</v>
      </c>
    </row>
    <row r="144" spans="2:51" s="13" customFormat="1" ht="11.25">
      <c r="B144" s="158"/>
      <c r="D144" s="151" t="s">
        <v>159</v>
      </c>
      <c r="E144" s="159" t="s">
        <v>32</v>
      </c>
      <c r="F144" s="160" t="s">
        <v>162</v>
      </c>
      <c r="H144" s="161">
        <v>837.20299999999997</v>
      </c>
      <c r="I144" s="162"/>
      <c r="L144" s="158"/>
      <c r="M144" s="163"/>
      <c r="T144" s="164"/>
      <c r="AT144" s="159" t="s">
        <v>159</v>
      </c>
      <c r="AU144" s="159" t="s">
        <v>87</v>
      </c>
      <c r="AV144" s="13" t="s">
        <v>155</v>
      </c>
      <c r="AW144" s="13" t="s">
        <v>39</v>
      </c>
      <c r="AX144" s="13" t="s">
        <v>85</v>
      </c>
      <c r="AY144" s="159" t="s">
        <v>147</v>
      </c>
    </row>
    <row r="145" spans="2:65" s="11" customFormat="1" ht="22.9" customHeight="1">
      <c r="B145" s="121"/>
      <c r="D145" s="122" t="s">
        <v>77</v>
      </c>
      <c r="E145" s="131" t="s">
        <v>212</v>
      </c>
      <c r="F145" s="131" t="s">
        <v>213</v>
      </c>
      <c r="I145" s="124"/>
      <c r="J145" s="132">
        <f>BK145</f>
        <v>0</v>
      </c>
      <c r="L145" s="121"/>
      <c r="M145" s="126"/>
      <c r="P145" s="127">
        <f>SUM(P146:P192)</f>
        <v>0</v>
      </c>
      <c r="R145" s="127">
        <f>SUM(R146:R192)</f>
        <v>3.3488120000000003E-2</v>
      </c>
      <c r="T145" s="128">
        <f>SUM(T146:T192)</f>
        <v>1.3080000000000003</v>
      </c>
      <c r="AR145" s="122" t="s">
        <v>85</v>
      </c>
      <c r="AT145" s="129" t="s">
        <v>77</v>
      </c>
      <c r="AU145" s="129" t="s">
        <v>85</v>
      </c>
      <c r="AY145" s="122" t="s">
        <v>147</v>
      </c>
      <c r="BK145" s="130">
        <f>SUM(BK146:BK192)</f>
        <v>0</v>
      </c>
    </row>
    <row r="146" spans="2:65" s="1" customFormat="1" ht="37.9" customHeight="1">
      <c r="B146" s="34"/>
      <c r="C146" s="133" t="s">
        <v>155</v>
      </c>
      <c r="D146" s="133" t="s">
        <v>150</v>
      </c>
      <c r="E146" s="134" t="s">
        <v>214</v>
      </c>
      <c r="F146" s="135" t="s">
        <v>215</v>
      </c>
      <c r="G146" s="136" t="s">
        <v>165</v>
      </c>
      <c r="H146" s="137">
        <v>837.20299999999997</v>
      </c>
      <c r="I146" s="138"/>
      <c r="J146" s="139">
        <f>ROUND(I146*H146,2)</f>
        <v>0</v>
      </c>
      <c r="K146" s="135" t="s">
        <v>154</v>
      </c>
      <c r="L146" s="34"/>
      <c r="M146" s="140" t="s">
        <v>32</v>
      </c>
      <c r="N146" s="141" t="s">
        <v>49</v>
      </c>
      <c r="P146" s="142">
        <f>O146*H146</f>
        <v>0</v>
      </c>
      <c r="Q146" s="142">
        <v>0</v>
      </c>
      <c r="R146" s="142">
        <f>Q146*H146</f>
        <v>0</v>
      </c>
      <c r="S146" s="142">
        <v>0</v>
      </c>
      <c r="T146" s="143">
        <f>S146*H146</f>
        <v>0</v>
      </c>
      <c r="AR146" s="144" t="s">
        <v>155</v>
      </c>
      <c r="AT146" s="144" t="s">
        <v>150</v>
      </c>
      <c r="AU146" s="144" t="s">
        <v>87</v>
      </c>
      <c r="AY146" s="18" t="s">
        <v>147</v>
      </c>
      <c r="BE146" s="145">
        <f>IF(N146="základní",J146,0)</f>
        <v>0</v>
      </c>
      <c r="BF146" s="145">
        <f>IF(N146="snížená",J146,0)</f>
        <v>0</v>
      </c>
      <c r="BG146" s="145">
        <f>IF(N146="zákl. přenesená",J146,0)</f>
        <v>0</v>
      </c>
      <c r="BH146" s="145">
        <f>IF(N146="sníž. přenesená",J146,0)</f>
        <v>0</v>
      </c>
      <c r="BI146" s="145">
        <f>IF(N146="nulová",J146,0)</f>
        <v>0</v>
      </c>
      <c r="BJ146" s="18" t="s">
        <v>85</v>
      </c>
      <c r="BK146" s="145">
        <f>ROUND(I146*H146,2)</f>
        <v>0</v>
      </c>
      <c r="BL146" s="18" t="s">
        <v>155</v>
      </c>
      <c r="BM146" s="144" t="s">
        <v>1388</v>
      </c>
    </row>
    <row r="147" spans="2:65" s="1" customFormat="1" ht="11.25">
      <c r="B147" s="34"/>
      <c r="D147" s="146" t="s">
        <v>157</v>
      </c>
      <c r="F147" s="147" t="s">
        <v>217</v>
      </c>
      <c r="I147" s="148"/>
      <c r="L147" s="34"/>
      <c r="M147" s="149"/>
      <c r="T147" s="55"/>
      <c r="AT147" s="18" t="s">
        <v>157</v>
      </c>
      <c r="AU147" s="18" t="s">
        <v>87</v>
      </c>
    </row>
    <row r="148" spans="2:65" s="14" customFormat="1" ht="11.25">
      <c r="B148" s="166"/>
      <c r="D148" s="151" t="s">
        <v>159</v>
      </c>
      <c r="E148" s="167" t="s">
        <v>32</v>
      </c>
      <c r="F148" s="168" t="s">
        <v>99</v>
      </c>
      <c r="H148" s="167" t="s">
        <v>32</v>
      </c>
      <c r="I148" s="169"/>
      <c r="L148" s="166"/>
      <c r="M148" s="170"/>
      <c r="T148" s="171"/>
      <c r="AT148" s="167" t="s">
        <v>159</v>
      </c>
      <c r="AU148" s="167" t="s">
        <v>87</v>
      </c>
      <c r="AV148" s="14" t="s">
        <v>85</v>
      </c>
      <c r="AW148" s="14" t="s">
        <v>39</v>
      </c>
      <c r="AX148" s="14" t="s">
        <v>78</v>
      </c>
      <c r="AY148" s="167" t="s">
        <v>147</v>
      </c>
    </row>
    <row r="149" spans="2:65" s="12" customFormat="1" ht="11.25">
      <c r="B149" s="150"/>
      <c r="D149" s="151" t="s">
        <v>159</v>
      </c>
      <c r="E149" s="152" t="s">
        <v>32</v>
      </c>
      <c r="F149" s="153" t="s">
        <v>1371</v>
      </c>
      <c r="H149" s="154">
        <v>67.97</v>
      </c>
      <c r="I149" s="155"/>
      <c r="L149" s="150"/>
      <c r="M149" s="156"/>
      <c r="T149" s="157"/>
      <c r="AT149" s="152" t="s">
        <v>159</v>
      </c>
      <c r="AU149" s="152" t="s">
        <v>87</v>
      </c>
      <c r="AV149" s="12" t="s">
        <v>87</v>
      </c>
      <c r="AW149" s="12" t="s">
        <v>39</v>
      </c>
      <c r="AX149" s="12" t="s">
        <v>78</v>
      </c>
      <c r="AY149" s="152" t="s">
        <v>147</v>
      </c>
    </row>
    <row r="150" spans="2:65" s="12" customFormat="1" ht="11.25">
      <c r="B150" s="150"/>
      <c r="D150" s="151" t="s">
        <v>159</v>
      </c>
      <c r="E150" s="152" t="s">
        <v>32</v>
      </c>
      <c r="F150" s="153" t="s">
        <v>1372</v>
      </c>
      <c r="H150" s="154">
        <v>53.83</v>
      </c>
      <c r="I150" s="155"/>
      <c r="L150" s="150"/>
      <c r="M150" s="156"/>
      <c r="T150" s="157"/>
      <c r="AT150" s="152" t="s">
        <v>159</v>
      </c>
      <c r="AU150" s="152" t="s">
        <v>87</v>
      </c>
      <c r="AV150" s="12" t="s">
        <v>87</v>
      </c>
      <c r="AW150" s="12" t="s">
        <v>39</v>
      </c>
      <c r="AX150" s="12" t="s">
        <v>78</v>
      </c>
      <c r="AY150" s="152" t="s">
        <v>147</v>
      </c>
    </row>
    <row r="151" spans="2:65" s="12" customFormat="1" ht="11.25">
      <c r="B151" s="150"/>
      <c r="D151" s="151" t="s">
        <v>159</v>
      </c>
      <c r="E151" s="152" t="s">
        <v>32</v>
      </c>
      <c r="F151" s="153" t="s">
        <v>1373</v>
      </c>
      <c r="H151" s="154">
        <v>18.54</v>
      </c>
      <c r="I151" s="155"/>
      <c r="L151" s="150"/>
      <c r="M151" s="156"/>
      <c r="T151" s="157"/>
      <c r="AT151" s="152" t="s">
        <v>159</v>
      </c>
      <c r="AU151" s="152" t="s">
        <v>87</v>
      </c>
      <c r="AV151" s="12" t="s">
        <v>87</v>
      </c>
      <c r="AW151" s="12" t="s">
        <v>39</v>
      </c>
      <c r="AX151" s="12" t="s">
        <v>78</v>
      </c>
      <c r="AY151" s="152" t="s">
        <v>147</v>
      </c>
    </row>
    <row r="152" spans="2:65" s="12" customFormat="1" ht="11.25">
      <c r="B152" s="150"/>
      <c r="D152" s="151" t="s">
        <v>159</v>
      </c>
      <c r="E152" s="152" t="s">
        <v>32</v>
      </c>
      <c r="F152" s="153" t="s">
        <v>1374</v>
      </c>
      <c r="H152" s="154">
        <v>52.2</v>
      </c>
      <c r="I152" s="155"/>
      <c r="L152" s="150"/>
      <c r="M152" s="156"/>
      <c r="T152" s="157"/>
      <c r="AT152" s="152" t="s">
        <v>159</v>
      </c>
      <c r="AU152" s="152" t="s">
        <v>87</v>
      </c>
      <c r="AV152" s="12" t="s">
        <v>87</v>
      </c>
      <c r="AW152" s="12" t="s">
        <v>39</v>
      </c>
      <c r="AX152" s="12" t="s">
        <v>78</v>
      </c>
      <c r="AY152" s="152" t="s">
        <v>147</v>
      </c>
    </row>
    <row r="153" spans="2:65" s="12" customFormat="1" ht="11.25">
      <c r="B153" s="150"/>
      <c r="D153" s="151" t="s">
        <v>159</v>
      </c>
      <c r="E153" s="152" t="s">
        <v>32</v>
      </c>
      <c r="F153" s="153" t="s">
        <v>1375</v>
      </c>
      <c r="H153" s="154">
        <v>194.26300000000001</v>
      </c>
      <c r="I153" s="155"/>
      <c r="L153" s="150"/>
      <c r="M153" s="156"/>
      <c r="T153" s="157"/>
      <c r="AT153" s="152" t="s">
        <v>159</v>
      </c>
      <c r="AU153" s="152" t="s">
        <v>87</v>
      </c>
      <c r="AV153" s="12" t="s">
        <v>87</v>
      </c>
      <c r="AW153" s="12" t="s">
        <v>39</v>
      </c>
      <c r="AX153" s="12" t="s">
        <v>78</v>
      </c>
      <c r="AY153" s="152" t="s">
        <v>147</v>
      </c>
    </row>
    <row r="154" spans="2:65" s="12" customFormat="1" ht="11.25">
      <c r="B154" s="150"/>
      <c r="D154" s="151" t="s">
        <v>159</v>
      </c>
      <c r="E154" s="152" t="s">
        <v>32</v>
      </c>
      <c r="F154" s="153" t="s">
        <v>1376</v>
      </c>
      <c r="H154" s="154">
        <v>34.369999999999997</v>
      </c>
      <c r="I154" s="155"/>
      <c r="L154" s="150"/>
      <c r="M154" s="156"/>
      <c r="T154" s="157"/>
      <c r="AT154" s="152" t="s">
        <v>159</v>
      </c>
      <c r="AU154" s="152" t="s">
        <v>87</v>
      </c>
      <c r="AV154" s="12" t="s">
        <v>87</v>
      </c>
      <c r="AW154" s="12" t="s">
        <v>39</v>
      </c>
      <c r="AX154" s="12" t="s">
        <v>78</v>
      </c>
      <c r="AY154" s="152" t="s">
        <v>147</v>
      </c>
    </row>
    <row r="155" spans="2:65" s="12" customFormat="1" ht="11.25">
      <c r="B155" s="150"/>
      <c r="D155" s="151" t="s">
        <v>159</v>
      </c>
      <c r="E155" s="152" t="s">
        <v>32</v>
      </c>
      <c r="F155" s="153" t="s">
        <v>1377</v>
      </c>
      <c r="H155" s="154">
        <v>36.72</v>
      </c>
      <c r="I155" s="155"/>
      <c r="L155" s="150"/>
      <c r="M155" s="156"/>
      <c r="T155" s="157"/>
      <c r="AT155" s="152" t="s">
        <v>159</v>
      </c>
      <c r="AU155" s="152" t="s">
        <v>87</v>
      </c>
      <c r="AV155" s="12" t="s">
        <v>87</v>
      </c>
      <c r="AW155" s="12" t="s">
        <v>39</v>
      </c>
      <c r="AX155" s="12" t="s">
        <v>78</v>
      </c>
      <c r="AY155" s="152" t="s">
        <v>147</v>
      </c>
    </row>
    <row r="156" spans="2:65" s="12" customFormat="1" ht="11.25">
      <c r="B156" s="150"/>
      <c r="D156" s="151" t="s">
        <v>159</v>
      </c>
      <c r="E156" s="152" t="s">
        <v>32</v>
      </c>
      <c r="F156" s="153" t="s">
        <v>1378</v>
      </c>
      <c r="H156" s="154">
        <v>72.23</v>
      </c>
      <c r="I156" s="155"/>
      <c r="L156" s="150"/>
      <c r="M156" s="156"/>
      <c r="T156" s="157"/>
      <c r="AT156" s="152" t="s">
        <v>159</v>
      </c>
      <c r="AU156" s="152" t="s">
        <v>87</v>
      </c>
      <c r="AV156" s="12" t="s">
        <v>87</v>
      </c>
      <c r="AW156" s="12" t="s">
        <v>39</v>
      </c>
      <c r="AX156" s="12" t="s">
        <v>78</v>
      </c>
      <c r="AY156" s="152" t="s">
        <v>147</v>
      </c>
    </row>
    <row r="157" spans="2:65" s="12" customFormat="1" ht="11.25">
      <c r="B157" s="150"/>
      <c r="D157" s="151" t="s">
        <v>159</v>
      </c>
      <c r="E157" s="152" t="s">
        <v>32</v>
      </c>
      <c r="F157" s="153" t="s">
        <v>1379</v>
      </c>
      <c r="H157" s="154">
        <v>68.66</v>
      </c>
      <c r="I157" s="155"/>
      <c r="L157" s="150"/>
      <c r="M157" s="156"/>
      <c r="T157" s="157"/>
      <c r="AT157" s="152" t="s">
        <v>159</v>
      </c>
      <c r="AU157" s="152" t="s">
        <v>87</v>
      </c>
      <c r="AV157" s="12" t="s">
        <v>87</v>
      </c>
      <c r="AW157" s="12" t="s">
        <v>39</v>
      </c>
      <c r="AX157" s="12" t="s">
        <v>78</v>
      </c>
      <c r="AY157" s="152" t="s">
        <v>147</v>
      </c>
    </row>
    <row r="158" spans="2:65" s="12" customFormat="1" ht="11.25">
      <c r="B158" s="150"/>
      <c r="D158" s="151" t="s">
        <v>159</v>
      </c>
      <c r="E158" s="152" t="s">
        <v>32</v>
      </c>
      <c r="F158" s="153" t="s">
        <v>1380</v>
      </c>
      <c r="H158" s="154">
        <v>61.89</v>
      </c>
      <c r="I158" s="155"/>
      <c r="L158" s="150"/>
      <c r="M158" s="156"/>
      <c r="T158" s="157"/>
      <c r="AT158" s="152" t="s">
        <v>159</v>
      </c>
      <c r="AU158" s="152" t="s">
        <v>87</v>
      </c>
      <c r="AV158" s="12" t="s">
        <v>87</v>
      </c>
      <c r="AW158" s="12" t="s">
        <v>39</v>
      </c>
      <c r="AX158" s="12" t="s">
        <v>78</v>
      </c>
      <c r="AY158" s="152" t="s">
        <v>147</v>
      </c>
    </row>
    <row r="159" spans="2:65" s="12" customFormat="1" ht="11.25">
      <c r="B159" s="150"/>
      <c r="D159" s="151" t="s">
        <v>159</v>
      </c>
      <c r="E159" s="152" t="s">
        <v>32</v>
      </c>
      <c r="F159" s="153" t="s">
        <v>1381</v>
      </c>
      <c r="H159" s="154">
        <v>39.64</v>
      </c>
      <c r="I159" s="155"/>
      <c r="L159" s="150"/>
      <c r="M159" s="156"/>
      <c r="T159" s="157"/>
      <c r="AT159" s="152" t="s">
        <v>159</v>
      </c>
      <c r="AU159" s="152" t="s">
        <v>87</v>
      </c>
      <c r="AV159" s="12" t="s">
        <v>87</v>
      </c>
      <c r="AW159" s="12" t="s">
        <v>39</v>
      </c>
      <c r="AX159" s="12" t="s">
        <v>78</v>
      </c>
      <c r="AY159" s="152" t="s">
        <v>147</v>
      </c>
    </row>
    <row r="160" spans="2:65" s="12" customFormat="1" ht="11.25">
      <c r="B160" s="150"/>
      <c r="D160" s="151" t="s">
        <v>159</v>
      </c>
      <c r="E160" s="152" t="s">
        <v>32</v>
      </c>
      <c r="F160" s="153" t="s">
        <v>1382</v>
      </c>
      <c r="H160" s="154">
        <v>57.08</v>
      </c>
      <c r="I160" s="155"/>
      <c r="L160" s="150"/>
      <c r="M160" s="156"/>
      <c r="T160" s="157"/>
      <c r="AT160" s="152" t="s">
        <v>159</v>
      </c>
      <c r="AU160" s="152" t="s">
        <v>87</v>
      </c>
      <c r="AV160" s="12" t="s">
        <v>87</v>
      </c>
      <c r="AW160" s="12" t="s">
        <v>39</v>
      </c>
      <c r="AX160" s="12" t="s">
        <v>78</v>
      </c>
      <c r="AY160" s="152" t="s">
        <v>147</v>
      </c>
    </row>
    <row r="161" spans="2:65" s="12" customFormat="1" ht="11.25">
      <c r="B161" s="150"/>
      <c r="D161" s="151" t="s">
        <v>159</v>
      </c>
      <c r="E161" s="152" t="s">
        <v>32</v>
      </c>
      <c r="F161" s="153" t="s">
        <v>1383</v>
      </c>
      <c r="H161" s="154">
        <v>18.28</v>
      </c>
      <c r="I161" s="155"/>
      <c r="L161" s="150"/>
      <c r="M161" s="156"/>
      <c r="T161" s="157"/>
      <c r="AT161" s="152" t="s">
        <v>159</v>
      </c>
      <c r="AU161" s="152" t="s">
        <v>87</v>
      </c>
      <c r="AV161" s="12" t="s">
        <v>87</v>
      </c>
      <c r="AW161" s="12" t="s">
        <v>39</v>
      </c>
      <c r="AX161" s="12" t="s">
        <v>78</v>
      </c>
      <c r="AY161" s="152" t="s">
        <v>147</v>
      </c>
    </row>
    <row r="162" spans="2:65" s="12" customFormat="1" ht="11.25">
      <c r="B162" s="150"/>
      <c r="D162" s="151" t="s">
        <v>159</v>
      </c>
      <c r="E162" s="152" t="s">
        <v>32</v>
      </c>
      <c r="F162" s="153" t="s">
        <v>1384</v>
      </c>
      <c r="H162" s="154">
        <v>28.99</v>
      </c>
      <c r="I162" s="155"/>
      <c r="L162" s="150"/>
      <c r="M162" s="156"/>
      <c r="T162" s="157"/>
      <c r="AT162" s="152" t="s">
        <v>159</v>
      </c>
      <c r="AU162" s="152" t="s">
        <v>87</v>
      </c>
      <c r="AV162" s="12" t="s">
        <v>87</v>
      </c>
      <c r="AW162" s="12" t="s">
        <v>39</v>
      </c>
      <c r="AX162" s="12" t="s">
        <v>78</v>
      </c>
      <c r="AY162" s="152" t="s">
        <v>147</v>
      </c>
    </row>
    <row r="163" spans="2:65" s="12" customFormat="1" ht="11.25">
      <c r="B163" s="150"/>
      <c r="D163" s="151" t="s">
        <v>159</v>
      </c>
      <c r="E163" s="152" t="s">
        <v>32</v>
      </c>
      <c r="F163" s="153" t="s">
        <v>1385</v>
      </c>
      <c r="H163" s="154">
        <v>32.54</v>
      </c>
      <c r="I163" s="155"/>
      <c r="L163" s="150"/>
      <c r="M163" s="156"/>
      <c r="T163" s="157"/>
      <c r="AT163" s="152" t="s">
        <v>159</v>
      </c>
      <c r="AU163" s="152" t="s">
        <v>87</v>
      </c>
      <c r="AV163" s="12" t="s">
        <v>87</v>
      </c>
      <c r="AW163" s="12" t="s">
        <v>39</v>
      </c>
      <c r="AX163" s="12" t="s">
        <v>78</v>
      </c>
      <c r="AY163" s="152" t="s">
        <v>147</v>
      </c>
    </row>
    <row r="164" spans="2:65" s="13" customFormat="1" ht="11.25">
      <c r="B164" s="158"/>
      <c r="D164" s="151" t="s">
        <v>159</v>
      </c>
      <c r="E164" s="159" t="s">
        <v>32</v>
      </c>
      <c r="F164" s="160" t="s">
        <v>162</v>
      </c>
      <c r="H164" s="161">
        <v>837.20299999999997</v>
      </c>
      <c r="I164" s="162"/>
      <c r="L164" s="158"/>
      <c r="M164" s="163"/>
      <c r="T164" s="164"/>
      <c r="AT164" s="159" t="s">
        <v>159</v>
      </c>
      <c r="AU164" s="159" t="s">
        <v>87</v>
      </c>
      <c r="AV164" s="13" t="s">
        <v>155</v>
      </c>
      <c r="AW164" s="13" t="s">
        <v>39</v>
      </c>
      <c r="AX164" s="13" t="s">
        <v>85</v>
      </c>
      <c r="AY164" s="159" t="s">
        <v>147</v>
      </c>
    </row>
    <row r="165" spans="2:65" s="1" customFormat="1" ht="37.9" customHeight="1">
      <c r="B165" s="34"/>
      <c r="C165" s="133" t="s">
        <v>218</v>
      </c>
      <c r="D165" s="133" t="s">
        <v>150</v>
      </c>
      <c r="E165" s="134" t="s">
        <v>219</v>
      </c>
      <c r="F165" s="135" t="s">
        <v>220</v>
      </c>
      <c r="G165" s="136" t="s">
        <v>165</v>
      </c>
      <c r="H165" s="137">
        <v>837.20299999999997</v>
      </c>
      <c r="I165" s="138"/>
      <c r="J165" s="139">
        <f>ROUND(I165*H165,2)</f>
        <v>0</v>
      </c>
      <c r="K165" s="135" t="s">
        <v>154</v>
      </c>
      <c r="L165" s="34"/>
      <c r="M165" s="140" t="s">
        <v>32</v>
      </c>
      <c r="N165" s="141" t="s">
        <v>49</v>
      </c>
      <c r="P165" s="142">
        <f>O165*H165</f>
        <v>0</v>
      </c>
      <c r="Q165" s="142">
        <v>4.0000000000000003E-5</v>
      </c>
      <c r="R165" s="142">
        <f>Q165*H165</f>
        <v>3.3488120000000003E-2</v>
      </c>
      <c r="S165" s="142">
        <v>0</v>
      </c>
      <c r="T165" s="143">
        <f>S165*H165</f>
        <v>0</v>
      </c>
      <c r="AR165" s="144" t="s">
        <v>155</v>
      </c>
      <c r="AT165" s="144" t="s">
        <v>150</v>
      </c>
      <c r="AU165" s="144" t="s">
        <v>87</v>
      </c>
      <c r="AY165" s="18" t="s">
        <v>147</v>
      </c>
      <c r="BE165" s="145">
        <f>IF(N165="základní",J165,0)</f>
        <v>0</v>
      </c>
      <c r="BF165" s="145">
        <f>IF(N165="snížená",J165,0)</f>
        <v>0</v>
      </c>
      <c r="BG165" s="145">
        <f>IF(N165="zákl. přenesená",J165,0)</f>
        <v>0</v>
      </c>
      <c r="BH165" s="145">
        <f>IF(N165="sníž. přenesená",J165,0)</f>
        <v>0</v>
      </c>
      <c r="BI165" s="145">
        <f>IF(N165="nulová",J165,0)</f>
        <v>0</v>
      </c>
      <c r="BJ165" s="18" t="s">
        <v>85</v>
      </c>
      <c r="BK165" s="145">
        <f>ROUND(I165*H165,2)</f>
        <v>0</v>
      </c>
      <c r="BL165" s="18" t="s">
        <v>155</v>
      </c>
      <c r="BM165" s="144" t="s">
        <v>1389</v>
      </c>
    </row>
    <row r="166" spans="2:65" s="1" customFormat="1" ht="11.25">
      <c r="B166" s="34"/>
      <c r="D166" s="146" t="s">
        <v>157</v>
      </c>
      <c r="F166" s="147" t="s">
        <v>222</v>
      </c>
      <c r="I166" s="148"/>
      <c r="L166" s="34"/>
      <c r="M166" s="149"/>
      <c r="T166" s="55"/>
      <c r="AT166" s="18" t="s">
        <v>157</v>
      </c>
      <c r="AU166" s="18" t="s">
        <v>87</v>
      </c>
    </row>
    <row r="167" spans="2:65" s="14" customFormat="1" ht="11.25">
      <c r="B167" s="166"/>
      <c r="D167" s="151" t="s">
        <v>159</v>
      </c>
      <c r="E167" s="167" t="s">
        <v>32</v>
      </c>
      <c r="F167" s="168" t="s">
        <v>99</v>
      </c>
      <c r="H167" s="167" t="s">
        <v>32</v>
      </c>
      <c r="I167" s="169"/>
      <c r="L167" s="166"/>
      <c r="M167" s="170"/>
      <c r="T167" s="171"/>
      <c r="AT167" s="167" t="s">
        <v>159</v>
      </c>
      <c r="AU167" s="167" t="s">
        <v>87</v>
      </c>
      <c r="AV167" s="14" t="s">
        <v>85</v>
      </c>
      <c r="AW167" s="14" t="s">
        <v>39</v>
      </c>
      <c r="AX167" s="14" t="s">
        <v>78</v>
      </c>
      <c r="AY167" s="167" t="s">
        <v>147</v>
      </c>
    </row>
    <row r="168" spans="2:65" s="12" customFormat="1" ht="11.25">
      <c r="B168" s="150"/>
      <c r="D168" s="151" t="s">
        <v>159</v>
      </c>
      <c r="E168" s="152" t="s">
        <v>32</v>
      </c>
      <c r="F168" s="153" t="s">
        <v>1371</v>
      </c>
      <c r="H168" s="154">
        <v>67.97</v>
      </c>
      <c r="I168" s="155"/>
      <c r="L168" s="150"/>
      <c r="M168" s="156"/>
      <c r="T168" s="157"/>
      <c r="AT168" s="152" t="s">
        <v>159</v>
      </c>
      <c r="AU168" s="152" t="s">
        <v>87</v>
      </c>
      <c r="AV168" s="12" t="s">
        <v>87</v>
      </c>
      <c r="AW168" s="12" t="s">
        <v>39</v>
      </c>
      <c r="AX168" s="12" t="s">
        <v>78</v>
      </c>
      <c r="AY168" s="152" t="s">
        <v>147</v>
      </c>
    </row>
    <row r="169" spans="2:65" s="12" customFormat="1" ht="11.25">
      <c r="B169" s="150"/>
      <c r="D169" s="151" t="s">
        <v>159</v>
      </c>
      <c r="E169" s="152" t="s">
        <v>32</v>
      </c>
      <c r="F169" s="153" t="s">
        <v>1372</v>
      </c>
      <c r="H169" s="154">
        <v>53.83</v>
      </c>
      <c r="I169" s="155"/>
      <c r="L169" s="150"/>
      <c r="M169" s="156"/>
      <c r="T169" s="157"/>
      <c r="AT169" s="152" t="s">
        <v>159</v>
      </c>
      <c r="AU169" s="152" t="s">
        <v>87</v>
      </c>
      <c r="AV169" s="12" t="s">
        <v>87</v>
      </c>
      <c r="AW169" s="12" t="s">
        <v>39</v>
      </c>
      <c r="AX169" s="12" t="s">
        <v>78</v>
      </c>
      <c r="AY169" s="152" t="s">
        <v>147</v>
      </c>
    </row>
    <row r="170" spans="2:65" s="12" customFormat="1" ht="11.25">
      <c r="B170" s="150"/>
      <c r="D170" s="151" t="s">
        <v>159</v>
      </c>
      <c r="E170" s="152" t="s">
        <v>32</v>
      </c>
      <c r="F170" s="153" t="s">
        <v>1373</v>
      </c>
      <c r="H170" s="154">
        <v>18.54</v>
      </c>
      <c r="I170" s="155"/>
      <c r="L170" s="150"/>
      <c r="M170" s="156"/>
      <c r="T170" s="157"/>
      <c r="AT170" s="152" t="s">
        <v>159</v>
      </c>
      <c r="AU170" s="152" t="s">
        <v>87</v>
      </c>
      <c r="AV170" s="12" t="s">
        <v>87</v>
      </c>
      <c r="AW170" s="12" t="s">
        <v>39</v>
      </c>
      <c r="AX170" s="12" t="s">
        <v>78</v>
      </c>
      <c r="AY170" s="152" t="s">
        <v>147</v>
      </c>
    </row>
    <row r="171" spans="2:65" s="12" customFormat="1" ht="11.25">
      <c r="B171" s="150"/>
      <c r="D171" s="151" t="s">
        <v>159</v>
      </c>
      <c r="E171" s="152" t="s">
        <v>32</v>
      </c>
      <c r="F171" s="153" t="s">
        <v>1374</v>
      </c>
      <c r="H171" s="154">
        <v>52.2</v>
      </c>
      <c r="I171" s="155"/>
      <c r="L171" s="150"/>
      <c r="M171" s="156"/>
      <c r="T171" s="157"/>
      <c r="AT171" s="152" t="s">
        <v>159</v>
      </c>
      <c r="AU171" s="152" t="s">
        <v>87</v>
      </c>
      <c r="AV171" s="12" t="s">
        <v>87</v>
      </c>
      <c r="AW171" s="12" t="s">
        <v>39</v>
      </c>
      <c r="AX171" s="12" t="s">
        <v>78</v>
      </c>
      <c r="AY171" s="152" t="s">
        <v>147</v>
      </c>
    </row>
    <row r="172" spans="2:65" s="12" customFormat="1" ht="11.25">
      <c r="B172" s="150"/>
      <c r="D172" s="151" t="s">
        <v>159</v>
      </c>
      <c r="E172" s="152" t="s">
        <v>32</v>
      </c>
      <c r="F172" s="153" t="s">
        <v>1375</v>
      </c>
      <c r="H172" s="154">
        <v>194.26300000000001</v>
      </c>
      <c r="I172" s="155"/>
      <c r="L172" s="150"/>
      <c r="M172" s="156"/>
      <c r="T172" s="157"/>
      <c r="AT172" s="152" t="s">
        <v>159</v>
      </c>
      <c r="AU172" s="152" t="s">
        <v>87</v>
      </c>
      <c r="AV172" s="12" t="s">
        <v>87</v>
      </c>
      <c r="AW172" s="12" t="s">
        <v>39</v>
      </c>
      <c r="AX172" s="12" t="s">
        <v>78</v>
      </c>
      <c r="AY172" s="152" t="s">
        <v>147</v>
      </c>
    </row>
    <row r="173" spans="2:65" s="12" customFormat="1" ht="11.25">
      <c r="B173" s="150"/>
      <c r="D173" s="151" t="s">
        <v>159</v>
      </c>
      <c r="E173" s="152" t="s">
        <v>32</v>
      </c>
      <c r="F173" s="153" t="s">
        <v>1376</v>
      </c>
      <c r="H173" s="154">
        <v>34.369999999999997</v>
      </c>
      <c r="I173" s="155"/>
      <c r="L173" s="150"/>
      <c r="M173" s="156"/>
      <c r="T173" s="157"/>
      <c r="AT173" s="152" t="s">
        <v>159</v>
      </c>
      <c r="AU173" s="152" t="s">
        <v>87</v>
      </c>
      <c r="AV173" s="12" t="s">
        <v>87</v>
      </c>
      <c r="AW173" s="12" t="s">
        <v>39</v>
      </c>
      <c r="AX173" s="12" t="s">
        <v>78</v>
      </c>
      <c r="AY173" s="152" t="s">
        <v>147</v>
      </c>
    </row>
    <row r="174" spans="2:65" s="12" customFormat="1" ht="11.25">
      <c r="B174" s="150"/>
      <c r="D174" s="151" t="s">
        <v>159</v>
      </c>
      <c r="E174" s="152" t="s">
        <v>32</v>
      </c>
      <c r="F174" s="153" t="s">
        <v>1377</v>
      </c>
      <c r="H174" s="154">
        <v>36.72</v>
      </c>
      <c r="I174" s="155"/>
      <c r="L174" s="150"/>
      <c r="M174" s="156"/>
      <c r="T174" s="157"/>
      <c r="AT174" s="152" t="s">
        <v>159</v>
      </c>
      <c r="AU174" s="152" t="s">
        <v>87</v>
      </c>
      <c r="AV174" s="12" t="s">
        <v>87</v>
      </c>
      <c r="AW174" s="12" t="s">
        <v>39</v>
      </c>
      <c r="AX174" s="12" t="s">
        <v>78</v>
      </c>
      <c r="AY174" s="152" t="s">
        <v>147</v>
      </c>
    </row>
    <row r="175" spans="2:65" s="12" customFormat="1" ht="11.25">
      <c r="B175" s="150"/>
      <c r="D175" s="151" t="s">
        <v>159</v>
      </c>
      <c r="E175" s="152" t="s">
        <v>32</v>
      </c>
      <c r="F175" s="153" t="s">
        <v>1378</v>
      </c>
      <c r="H175" s="154">
        <v>72.23</v>
      </c>
      <c r="I175" s="155"/>
      <c r="L175" s="150"/>
      <c r="M175" s="156"/>
      <c r="T175" s="157"/>
      <c r="AT175" s="152" t="s">
        <v>159</v>
      </c>
      <c r="AU175" s="152" t="s">
        <v>87</v>
      </c>
      <c r="AV175" s="12" t="s">
        <v>87</v>
      </c>
      <c r="AW175" s="12" t="s">
        <v>39</v>
      </c>
      <c r="AX175" s="12" t="s">
        <v>78</v>
      </c>
      <c r="AY175" s="152" t="s">
        <v>147</v>
      </c>
    </row>
    <row r="176" spans="2:65" s="12" customFormat="1" ht="11.25">
      <c r="B176" s="150"/>
      <c r="D176" s="151" t="s">
        <v>159</v>
      </c>
      <c r="E176" s="152" t="s">
        <v>32</v>
      </c>
      <c r="F176" s="153" t="s">
        <v>1379</v>
      </c>
      <c r="H176" s="154">
        <v>68.66</v>
      </c>
      <c r="I176" s="155"/>
      <c r="L176" s="150"/>
      <c r="M176" s="156"/>
      <c r="T176" s="157"/>
      <c r="AT176" s="152" t="s">
        <v>159</v>
      </c>
      <c r="AU176" s="152" t="s">
        <v>87</v>
      </c>
      <c r="AV176" s="12" t="s">
        <v>87</v>
      </c>
      <c r="AW176" s="12" t="s">
        <v>39</v>
      </c>
      <c r="AX176" s="12" t="s">
        <v>78</v>
      </c>
      <c r="AY176" s="152" t="s">
        <v>147</v>
      </c>
    </row>
    <row r="177" spans="2:65" s="12" customFormat="1" ht="11.25">
      <c r="B177" s="150"/>
      <c r="D177" s="151" t="s">
        <v>159</v>
      </c>
      <c r="E177" s="152" t="s">
        <v>32</v>
      </c>
      <c r="F177" s="153" t="s">
        <v>1380</v>
      </c>
      <c r="H177" s="154">
        <v>61.89</v>
      </c>
      <c r="I177" s="155"/>
      <c r="L177" s="150"/>
      <c r="M177" s="156"/>
      <c r="T177" s="157"/>
      <c r="AT177" s="152" t="s">
        <v>159</v>
      </c>
      <c r="AU177" s="152" t="s">
        <v>87</v>
      </c>
      <c r="AV177" s="12" t="s">
        <v>87</v>
      </c>
      <c r="AW177" s="12" t="s">
        <v>39</v>
      </c>
      <c r="AX177" s="12" t="s">
        <v>78</v>
      </c>
      <c r="AY177" s="152" t="s">
        <v>147</v>
      </c>
    </row>
    <row r="178" spans="2:65" s="12" customFormat="1" ht="11.25">
      <c r="B178" s="150"/>
      <c r="D178" s="151" t="s">
        <v>159</v>
      </c>
      <c r="E178" s="152" t="s">
        <v>32</v>
      </c>
      <c r="F178" s="153" t="s">
        <v>1381</v>
      </c>
      <c r="H178" s="154">
        <v>39.64</v>
      </c>
      <c r="I178" s="155"/>
      <c r="L178" s="150"/>
      <c r="M178" s="156"/>
      <c r="T178" s="157"/>
      <c r="AT178" s="152" t="s">
        <v>159</v>
      </c>
      <c r="AU178" s="152" t="s">
        <v>87</v>
      </c>
      <c r="AV178" s="12" t="s">
        <v>87</v>
      </c>
      <c r="AW178" s="12" t="s">
        <v>39</v>
      </c>
      <c r="AX178" s="12" t="s">
        <v>78</v>
      </c>
      <c r="AY178" s="152" t="s">
        <v>147</v>
      </c>
    </row>
    <row r="179" spans="2:65" s="12" customFormat="1" ht="11.25">
      <c r="B179" s="150"/>
      <c r="D179" s="151" t="s">
        <v>159</v>
      </c>
      <c r="E179" s="152" t="s">
        <v>32</v>
      </c>
      <c r="F179" s="153" t="s">
        <v>1382</v>
      </c>
      <c r="H179" s="154">
        <v>57.08</v>
      </c>
      <c r="I179" s="155"/>
      <c r="L179" s="150"/>
      <c r="M179" s="156"/>
      <c r="T179" s="157"/>
      <c r="AT179" s="152" t="s">
        <v>159</v>
      </c>
      <c r="AU179" s="152" t="s">
        <v>87</v>
      </c>
      <c r="AV179" s="12" t="s">
        <v>87</v>
      </c>
      <c r="AW179" s="12" t="s">
        <v>39</v>
      </c>
      <c r="AX179" s="12" t="s">
        <v>78</v>
      </c>
      <c r="AY179" s="152" t="s">
        <v>147</v>
      </c>
    </row>
    <row r="180" spans="2:65" s="12" customFormat="1" ht="11.25">
      <c r="B180" s="150"/>
      <c r="D180" s="151" t="s">
        <v>159</v>
      </c>
      <c r="E180" s="152" t="s">
        <v>32</v>
      </c>
      <c r="F180" s="153" t="s">
        <v>1383</v>
      </c>
      <c r="H180" s="154">
        <v>18.28</v>
      </c>
      <c r="I180" s="155"/>
      <c r="L180" s="150"/>
      <c r="M180" s="156"/>
      <c r="T180" s="157"/>
      <c r="AT180" s="152" t="s">
        <v>159</v>
      </c>
      <c r="AU180" s="152" t="s">
        <v>87</v>
      </c>
      <c r="AV180" s="12" t="s">
        <v>87</v>
      </c>
      <c r="AW180" s="12" t="s">
        <v>39</v>
      </c>
      <c r="AX180" s="12" t="s">
        <v>78</v>
      </c>
      <c r="AY180" s="152" t="s">
        <v>147</v>
      </c>
    </row>
    <row r="181" spans="2:65" s="12" customFormat="1" ht="11.25">
      <c r="B181" s="150"/>
      <c r="D181" s="151" t="s">
        <v>159</v>
      </c>
      <c r="E181" s="152" t="s">
        <v>32</v>
      </c>
      <c r="F181" s="153" t="s">
        <v>1384</v>
      </c>
      <c r="H181" s="154">
        <v>28.99</v>
      </c>
      <c r="I181" s="155"/>
      <c r="L181" s="150"/>
      <c r="M181" s="156"/>
      <c r="T181" s="157"/>
      <c r="AT181" s="152" t="s">
        <v>159</v>
      </c>
      <c r="AU181" s="152" t="s">
        <v>87</v>
      </c>
      <c r="AV181" s="12" t="s">
        <v>87</v>
      </c>
      <c r="AW181" s="12" t="s">
        <v>39</v>
      </c>
      <c r="AX181" s="12" t="s">
        <v>78</v>
      </c>
      <c r="AY181" s="152" t="s">
        <v>147</v>
      </c>
    </row>
    <row r="182" spans="2:65" s="12" customFormat="1" ht="11.25">
      <c r="B182" s="150"/>
      <c r="D182" s="151" t="s">
        <v>159</v>
      </c>
      <c r="E182" s="152" t="s">
        <v>32</v>
      </c>
      <c r="F182" s="153" t="s">
        <v>1385</v>
      </c>
      <c r="H182" s="154">
        <v>32.54</v>
      </c>
      <c r="I182" s="155"/>
      <c r="L182" s="150"/>
      <c r="M182" s="156"/>
      <c r="T182" s="157"/>
      <c r="AT182" s="152" t="s">
        <v>159</v>
      </c>
      <c r="AU182" s="152" t="s">
        <v>87</v>
      </c>
      <c r="AV182" s="12" t="s">
        <v>87</v>
      </c>
      <c r="AW182" s="12" t="s">
        <v>39</v>
      </c>
      <c r="AX182" s="12" t="s">
        <v>78</v>
      </c>
      <c r="AY182" s="152" t="s">
        <v>147</v>
      </c>
    </row>
    <row r="183" spans="2:65" s="13" customFormat="1" ht="11.25">
      <c r="B183" s="158"/>
      <c r="D183" s="151" t="s">
        <v>159</v>
      </c>
      <c r="E183" s="159" t="s">
        <v>32</v>
      </c>
      <c r="F183" s="160" t="s">
        <v>162</v>
      </c>
      <c r="H183" s="161">
        <v>837.20299999999997</v>
      </c>
      <c r="I183" s="162"/>
      <c r="L183" s="158"/>
      <c r="M183" s="163"/>
      <c r="T183" s="164"/>
      <c r="AT183" s="159" t="s">
        <v>159</v>
      </c>
      <c r="AU183" s="159" t="s">
        <v>87</v>
      </c>
      <c r="AV183" s="13" t="s">
        <v>155</v>
      </c>
      <c r="AW183" s="13" t="s">
        <v>39</v>
      </c>
      <c r="AX183" s="13" t="s">
        <v>85</v>
      </c>
      <c r="AY183" s="159" t="s">
        <v>147</v>
      </c>
    </row>
    <row r="184" spans="2:65" s="1" customFormat="1" ht="49.15" customHeight="1">
      <c r="B184" s="34"/>
      <c r="C184" s="133" t="s">
        <v>148</v>
      </c>
      <c r="D184" s="133" t="s">
        <v>150</v>
      </c>
      <c r="E184" s="134" t="s">
        <v>228</v>
      </c>
      <c r="F184" s="135" t="s">
        <v>229</v>
      </c>
      <c r="G184" s="136" t="s">
        <v>165</v>
      </c>
      <c r="H184" s="137">
        <v>2.2400000000000002</v>
      </c>
      <c r="I184" s="138"/>
      <c r="J184" s="139">
        <f>ROUND(I184*H184,2)</f>
        <v>0</v>
      </c>
      <c r="K184" s="135" t="s">
        <v>154</v>
      </c>
      <c r="L184" s="34"/>
      <c r="M184" s="140" t="s">
        <v>32</v>
      </c>
      <c r="N184" s="141" t="s">
        <v>49</v>
      </c>
      <c r="P184" s="142">
        <f>O184*H184</f>
        <v>0</v>
      </c>
      <c r="Q184" s="142">
        <v>0</v>
      </c>
      <c r="R184" s="142">
        <f>Q184*H184</f>
        <v>0</v>
      </c>
      <c r="S184" s="142">
        <v>0.27</v>
      </c>
      <c r="T184" s="143">
        <f>S184*H184</f>
        <v>0.60480000000000012</v>
      </c>
      <c r="AR184" s="144" t="s">
        <v>155</v>
      </c>
      <c r="AT184" s="144" t="s">
        <v>150</v>
      </c>
      <c r="AU184" s="144" t="s">
        <v>87</v>
      </c>
      <c r="AY184" s="18" t="s">
        <v>147</v>
      </c>
      <c r="BE184" s="145">
        <f>IF(N184="základní",J184,0)</f>
        <v>0</v>
      </c>
      <c r="BF184" s="145">
        <f>IF(N184="snížená",J184,0)</f>
        <v>0</v>
      </c>
      <c r="BG184" s="145">
        <f>IF(N184="zákl. přenesená",J184,0)</f>
        <v>0</v>
      </c>
      <c r="BH184" s="145">
        <f>IF(N184="sníž. přenesená",J184,0)</f>
        <v>0</v>
      </c>
      <c r="BI184" s="145">
        <f>IF(N184="nulová",J184,0)</f>
        <v>0</v>
      </c>
      <c r="BJ184" s="18" t="s">
        <v>85</v>
      </c>
      <c r="BK184" s="145">
        <f>ROUND(I184*H184,2)</f>
        <v>0</v>
      </c>
      <c r="BL184" s="18" t="s">
        <v>155</v>
      </c>
      <c r="BM184" s="144" t="s">
        <v>1390</v>
      </c>
    </row>
    <row r="185" spans="2:65" s="1" customFormat="1" ht="11.25">
      <c r="B185" s="34"/>
      <c r="D185" s="146" t="s">
        <v>157</v>
      </c>
      <c r="F185" s="147" t="s">
        <v>231</v>
      </c>
      <c r="I185" s="148"/>
      <c r="L185" s="34"/>
      <c r="M185" s="149"/>
      <c r="T185" s="55"/>
      <c r="AT185" s="18" t="s">
        <v>157</v>
      </c>
      <c r="AU185" s="18" t="s">
        <v>87</v>
      </c>
    </row>
    <row r="186" spans="2:65" s="12" customFormat="1" ht="11.25">
      <c r="B186" s="150"/>
      <c r="D186" s="151" t="s">
        <v>159</v>
      </c>
      <c r="E186" s="152" t="s">
        <v>32</v>
      </c>
      <c r="F186" s="153" t="s">
        <v>1391</v>
      </c>
      <c r="H186" s="154">
        <v>2.2400000000000002</v>
      </c>
      <c r="I186" s="155"/>
      <c r="L186" s="150"/>
      <c r="M186" s="156"/>
      <c r="T186" s="157"/>
      <c r="AT186" s="152" t="s">
        <v>159</v>
      </c>
      <c r="AU186" s="152" t="s">
        <v>87</v>
      </c>
      <c r="AV186" s="12" t="s">
        <v>87</v>
      </c>
      <c r="AW186" s="12" t="s">
        <v>39</v>
      </c>
      <c r="AX186" s="12" t="s">
        <v>85</v>
      </c>
      <c r="AY186" s="152" t="s">
        <v>147</v>
      </c>
    </row>
    <row r="187" spans="2:65" s="1" customFormat="1" ht="49.15" customHeight="1">
      <c r="B187" s="34"/>
      <c r="C187" s="133" t="s">
        <v>227</v>
      </c>
      <c r="D187" s="133" t="s">
        <v>150</v>
      </c>
      <c r="E187" s="134" t="s">
        <v>234</v>
      </c>
      <c r="F187" s="135" t="s">
        <v>235</v>
      </c>
      <c r="G187" s="136" t="s">
        <v>236</v>
      </c>
      <c r="H187" s="137">
        <v>0.28799999999999998</v>
      </c>
      <c r="I187" s="138"/>
      <c r="J187" s="139">
        <f>ROUND(I187*H187,2)</f>
        <v>0</v>
      </c>
      <c r="K187" s="135" t="s">
        <v>154</v>
      </c>
      <c r="L187" s="34"/>
      <c r="M187" s="140" t="s">
        <v>32</v>
      </c>
      <c r="N187" s="141" t="s">
        <v>49</v>
      </c>
      <c r="P187" s="142">
        <f>O187*H187</f>
        <v>0</v>
      </c>
      <c r="Q187" s="142">
        <v>0</v>
      </c>
      <c r="R187" s="142">
        <f>Q187*H187</f>
        <v>0</v>
      </c>
      <c r="S187" s="142">
        <v>1.8</v>
      </c>
      <c r="T187" s="143">
        <f>S187*H187</f>
        <v>0.51839999999999997</v>
      </c>
      <c r="AR187" s="144" t="s">
        <v>155</v>
      </c>
      <c r="AT187" s="144" t="s">
        <v>150</v>
      </c>
      <c r="AU187" s="144" t="s">
        <v>87</v>
      </c>
      <c r="AY187" s="18" t="s">
        <v>147</v>
      </c>
      <c r="BE187" s="145">
        <f>IF(N187="základní",J187,0)</f>
        <v>0</v>
      </c>
      <c r="BF187" s="145">
        <f>IF(N187="snížená",J187,0)</f>
        <v>0</v>
      </c>
      <c r="BG187" s="145">
        <f>IF(N187="zákl. přenesená",J187,0)</f>
        <v>0</v>
      </c>
      <c r="BH187" s="145">
        <f>IF(N187="sníž. přenesená",J187,0)</f>
        <v>0</v>
      </c>
      <c r="BI187" s="145">
        <f>IF(N187="nulová",J187,0)</f>
        <v>0</v>
      </c>
      <c r="BJ187" s="18" t="s">
        <v>85</v>
      </c>
      <c r="BK187" s="145">
        <f>ROUND(I187*H187,2)</f>
        <v>0</v>
      </c>
      <c r="BL187" s="18" t="s">
        <v>155</v>
      </c>
      <c r="BM187" s="144" t="s">
        <v>1392</v>
      </c>
    </row>
    <row r="188" spans="2:65" s="1" customFormat="1" ht="11.25">
      <c r="B188" s="34"/>
      <c r="D188" s="146" t="s">
        <v>157</v>
      </c>
      <c r="F188" s="147" t="s">
        <v>238</v>
      </c>
      <c r="I188" s="148"/>
      <c r="L188" s="34"/>
      <c r="M188" s="149"/>
      <c r="T188" s="55"/>
      <c r="AT188" s="18" t="s">
        <v>157</v>
      </c>
      <c r="AU188" s="18" t="s">
        <v>87</v>
      </c>
    </row>
    <row r="189" spans="2:65" s="12" customFormat="1" ht="11.25">
      <c r="B189" s="150"/>
      <c r="D189" s="151" t="s">
        <v>159</v>
      </c>
      <c r="E189" s="152" t="s">
        <v>32</v>
      </c>
      <c r="F189" s="153" t="s">
        <v>1393</v>
      </c>
      <c r="H189" s="154">
        <v>0.28799999999999998</v>
      </c>
      <c r="I189" s="155"/>
      <c r="L189" s="150"/>
      <c r="M189" s="156"/>
      <c r="T189" s="157"/>
      <c r="AT189" s="152" t="s">
        <v>159</v>
      </c>
      <c r="AU189" s="152" t="s">
        <v>87</v>
      </c>
      <c r="AV189" s="12" t="s">
        <v>87</v>
      </c>
      <c r="AW189" s="12" t="s">
        <v>39</v>
      </c>
      <c r="AX189" s="12" t="s">
        <v>85</v>
      </c>
      <c r="AY189" s="152" t="s">
        <v>147</v>
      </c>
    </row>
    <row r="190" spans="2:65" s="1" customFormat="1" ht="37.9" customHeight="1">
      <c r="B190" s="34"/>
      <c r="C190" s="133" t="s">
        <v>233</v>
      </c>
      <c r="D190" s="133" t="s">
        <v>150</v>
      </c>
      <c r="E190" s="134" t="s">
        <v>240</v>
      </c>
      <c r="F190" s="135" t="s">
        <v>241</v>
      </c>
      <c r="G190" s="136" t="s">
        <v>242</v>
      </c>
      <c r="H190" s="137">
        <v>2.8</v>
      </c>
      <c r="I190" s="138"/>
      <c r="J190" s="139">
        <f>ROUND(I190*H190,2)</f>
        <v>0</v>
      </c>
      <c r="K190" s="135" t="s">
        <v>154</v>
      </c>
      <c r="L190" s="34"/>
      <c r="M190" s="140" t="s">
        <v>32</v>
      </c>
      <c r="N190" s="141" t="s">
        <v>49</v>
      </c>
      <c r="P190" s="142">
        <f>O190*H190</f>
        <v>0</v>
      </c>
      <c r="Q190" s="142">
        <v>0</v>
      </c>
      <c r="R190" s="142">
        <f>Q190*H190</f>
        <v>0</v>
      </c>
      <c r="S190" s="142">
        <v>6.6000000000000003E-2</v>
      </c>
      <c r="T190" s="143">
        <f>S190*H190</f>
        <v>0.18479999999999999</v>
      </c>
      <c r="AR190" s="144" t="s">
        <v>155</v>
      </c>
      <c r="AT190" s="144" t="s">
        <v>150</v>
      </c>
      <c r="AU190" s="144" t="s">
        <v>87</v>
      </c>
      <c r="AY190" s="18" t="s">
        <v>147</v>
      </c>
      <c r="BE190" s="145">
        <f>IF(N190="základní",J190,0)</f>
        <v>0</v>
      </c>
      <c r="BF190" s="145">
        <f>IF(N190="snížená",J190,0)</f>
        <v>0</v>
      </c>
      <c r="BG190" s="145">
        <f>IF(N190="zákl. přenesená",J190,0)</f>
        <v>0</v>
      </c>
      <c r="BH190" s="145">
        <f>IF(N190="sníž. přenesená",J190,0)</f>
        <v>0</v>
      </c>
      <c r="BI190" s="145">
        <f>IF(N190="nulová",J190,0)</f>
        <v>0</v>
      </c>
      <c r="BJ190" s="18" t="s">
        <v>85</v>
      </c>
      <c r="BK190" s="145">
        <f>ROUND(I190*H190,2)</f>
        <v>0</v>
      </c>
      <c r="BL190" s="18" t="s">
        <v>155</v>
      </c>
      <c r="BM190" s="144" t="s">
        <v>1394</v>
      </c>
    </row>
    <row r="191" spans="2:65" s="1" customFormat="1" ht="11.25">
      <c r="B191" s="34"/>
      <c r="D191" s="146" t="s">
        <v>157</v>
      </c>
      <c r="F191" s="147" t="s">
        <v>244</v>
      </c>
      <c r="I191" s="148"/>
      <c r="L191" s="34"/>
      <c r="M191" s="149"/>
      <c r="T191" s="55"/>
      <c r="AT191" s="18" t="s">
        <v>157</v>
      </c>
      <c r="AU191" s="18" t="s">
        <v>87</v>
      </c>
    </row>
    <row r="192" spans="2:65" s="12" customFormat="1" ht="11.25">
      <c r="B192" s="150"/>
      <c r="D192" s="151" t="s">
        <v>159</v>
      </c>
      <c r="E192" s="152" t="s">
        <v>32</v>
      </c>
      <c r="F192" s="153" t="s">
        <v>1395</v>
      </c>
      <c r="H192" s="154">
        <v>2.8</v>
      </c>
      <c r="I192" s="155"/>
      <c r="L192" s="150"/>
      <c r="M192" s="156"/>
      <c r="T192" s="157"/>
      <c r="AT192" s="152" t="s">
        <v>159</v>
      </c>
      <c r="AU192" s="152" t="s">
        <v>87</v>
      </c>
      <c r="AV192" s="12" t="s">
        <v>87</v>
      </c>
      <c r="AW192" s="12" t="s">
        <v>39</v>
      </c>
      <c r="AX192" s="12" t="s">
        <v>85</v>
      </c>
      <c r="AY192" s="152" t="s">
        <v>147</v>
      </c>
    </row>
    <row r="193" spans="2:65" s="11" customFormat="1" ht="22.9" customHeight="1">
      <c r="B193" s="121"/>
      <c r="D193" s="122" t="s">
        <v>77</v>
      </c>
      <c r="E193" s="131" t="s">
        <v>246</v>
      </c>
      <c r="F193" s="131" t="s">
        <v>247</v>
      </c>
      <c r="I193" s="124"/>
      <c r="J193" s="132">
        <f>BK193</f>
        <v>0</v>
      </c>
      <c r="L193" s="121"/>
      <c r="M193" s="126"/>
      <c r="P193" s="127">
        <f>SUM(P194:P203)</f>
        <v>0</v>
      </c>
      <c r="R193" s="127">
        <f>SUM(R194:R203)</f>
        <v>0</v>
      </c>
      <c r="T193" s="128">
        <f>SUM(T194:T203)</f>
        <v>0</v>
      </c>
      <c r="AR193" s="122" t="s">
        <v>85</v>
      </c>
      <c r="AT193" s="129" t="s">
        <v>77</v>
      </c>
      <c r="AU193" s="129" t="s">
        <v>85</v>
      </c>
      <c r="AY193" s="122" t="s">
        <v>147</v>
      </c>
      <c r="BK193" s="130">
        <f>SUM(BK194:BK203)</f>
        <v>0</v>
      </c>
    </row>
    <row r="194" spans="2:65" s="1" customFormat="1" ht="37.9" customHeight="1">
      <c r="B194" s="34"/>
      <c r="C194" s="133" t="s">
        <v>212</v>
      </c>
      <c r="D194" s="133" t="s">
        <v>150</v>
      </c>
      <c r="E194" s="134" t="s">
        <v>249</v>
      </c>
      <c r="F194" s="135" t="s">
        <v>250</v>
      </c>
      <c r="G194" s="136" t="s">
        <v>251</v>
      </c>
      <c r="H194" s="137">
        <v>8.2029999999999994</v>
      </c>
      <c r="I194" s="138"/>
      <c r="J194" s="139">
        <f>ROUND(I194*H194,2)</f>
        <v>0</v>
      </c>
      <c r="K194" s="135" t="s">
        <v>154</v>
      </c>
      <c r="L194" s="34"/>
      <c r="M194" s="140" t="s">
        <v>32</v>
      </c>
      <c r="N194" s="141" t="s">
        <v>49</v>
      </c>
      <c r="P194" s="142">
        <f>O194*H194</f>
        <v>0</v>
      </c>
      <c r="Q194" s="142">
        <v>0</v>
      </c>
      <c r="R194" s="142">
        <f>Q194*H194</f>
        <v>0</v>
      </c>
      <c r="S194" s="142">
        <v>0</v>
      </c>
      <c r="T194" s="143">
        <f>S194*H194</f>
        <v>0</v>
      </c>
      <c r="AR194" s="144" t="s">
        <v>155</v>
      </c>
      <c r="AT194" s="144" t="s">
        <v>150</v>
      </c>
      <c r="AU194" s="144" t="s">
        <v>87</v>
      </c>
      <c r="AY194" s="18" t="s">
        <v>147</v>
      </c>
      <c r="BE194" s="145">
        <f>IF(N194="základní",J194,0)</f>
        <v>0</v>
      </c>
      <c r="BF194" s="145">
        <f>IF(N194="snížená",J194,0)</f>
        <v>0</v>
      </c>
      <c r="BG194" s="145">
        <f>IF(N194="zákl. přenesená",J194,0)</f>
        <v>0</v>
      </c>
      <c r="BH194" s="145">
        <f>IF(N194="sníž. přenesená",J194,0)</f>
        <v>0</v>
      </c>
      <c r="BI194" s="145">
        <f>IF(N194="nulová",J194,0)</f>
        <v>0</v>
      </c>
      <c r="BJ194" s="18" t="s">
        <v>85</v>
      </c>
      <c r="BK194" s="145">
        <f>ROUND(I194*H194,2)</f>
        <v>0</v>
      </c>
      <c r="BL194" s="18" t="s">
        <v>155</v>
      </c>
      <c r="BM194" s="144" t="s">
        <v>1396</v>
      </c>
    </row>
    <row r="195" spans="2:65" s="1" customFormat="1" ht="11.25">
      <c r="B195" s="34"/>
      <c r="D195" s="146" t="s">
        <v>157</v>
      </c>
      <c r="F195" s="147" t="s">
        <v>253</v>
      </c>
      <c r="I195" s="148"/>
      <c r="L195" s="34"/>
      <c r="M195" s="149"/>
      <c r="T195" s="55"/>
      <c r="AT195" s="18" t="s">
        <v>157</v>
      </c>
      <c r="AU195" s="18" t="s">
        <v>87</v>
      </c>
    </row>
    <row r="196" spans="2:65" s="1" customFormat="1" ht="33" customHeight="1">
      <c r="B196" s="34"/>
      <c r="C196" s="133" t="s">
        <v>248</v>
      </c>
      <c r="D196" s="133" t="s">
        <v>150</v>
      </c>
      <c r="E196" s="134" t="s">
        <v>255</v>
      </c>
      <c r="F196" s="135" t="s">
        <v>256</v>
      </c>
      <c r="G196" s="136" t="s">
        <v>251</v>
      </c>
      <c r="H196" s="137">
        <v>8.2029999999999994</v>
      </c>
      <c r="I196" s="138"/>
      <c r="J196" s="139">
        <f>ROUND(I196*H196,2)</f>
        <v>0</v>
      </c>
      <c r="K196" s="135" t="s">
        <v>154</v>
      </c>
      <c r="L196" s="34"/>
      <c r="M196" s="140" t="s">
        <v>32</v>
      </c>
      <c r="N196" s="141" t="s">
        <v>49</v>
      </c>
      <c r="P196" s="142">
        <f>O196*H196</f>
        <v>0</v>
      </c>
      <c r="Q196" s="142">
        <v>0</v>
      </c>
      <c r="R196" s="142">
        <f>Q196*H196</f>
        <v>0</v>
      </c>
      <c r="S196" s="142">
        <v>0</v>
      </c>
      <c r="T196" s="143">
        <f>S196*H196</f>
        <v>0</v>
      </c>
      <c r="AR196" s="144" t="s">
        <v>155</v>
      </c>
      <c r="AT196" s="144" t="s">
        <v>150</v>
      </c>
      <c r="AU196" s="144" t="s">
        <v>87</v>
      </c>
      <c r="AY196" s="18" t="s">
        <v>147</v>
      </c>
      <c r="BE196" s="145">
        <f>IF(N196="základní",J196,0)</f>
        <v>0</v>
      </c>
      <c r="BF196" s="145">
        <f>IF(N196="snížená",J196,0)</f>
        <v>0</v>
      </c>
      <c r="BG196" s="145">
        <f>IF(N196="zákl. přenesená",J196,0)</f>
        <v>0</v>
      </c>
      <c r="BH196" s="145">
        <f>IF(N196="sníž. přenesená",J196,0)</f>
        <v>0</v>
      </c>
      <c r="BI196" s="145">
        <f>IF(N196="nulová",J196,0)</f>
        <v>0</v>
      </c>
      <c r="BJ196" s="18" t="s">
        <v>85</v>
      </c>
      <c r="BK196" s="145">
        <f>ROUND(I196*H196,2)</f>
        <v>0</v>
      </c>
      <c r="BL196" s="18" t="s">
        <v>155</v>
      </c>
      <c r="BM196" s="144" t="s">
        <v>1397</v>
      </c>
    </row>
    <row r="197" spans="2:65" s="1" customFormat="1" ht="11.25">
      <c r="B197" s="34"/>
      <c r="D197" s="146" t="s">
        <v>157</v>
      </c>
      <c r="F197" s="147" t="s">
        <v>258</v>
      </c>
      <c r="I197" s="148"/>
      <c r="L197" s="34"/>
      <c r="M197" s="149"/>
      <c r="T197" s="55"/>
      <c r="AT197" s="18" t="s">
        <v>157</v>
      </c>
      <c r="AU197" s="18" t="s">
        <v>87</v>
      </c>
    </row>
    <row r="198" spans="2:65" s="1" customFormat="1" ht="44.25" customHeight="1">
      <c r="B198" s="34"/>
      <c r="C198" s="133" t="s">
        <v>254</v>
      </c>
      <c r="D198" s="133" t="s">
        <v>150</v>
      </c>
      <c r="E198" s="134" t="s">
        <v>259</v>
      </c>
      <c r="F198" s="135" t="s">
        <v>260</v>
      </c>
      <c r="G198" s="136" t="s">
        <v>251</v>
      </c>
      <c r="H198" s="137">
        <v>155.857</v>
      </c>
      <c r="I198" s="138"/>
      <c r="J198" s="139">
        <f>ROUND(I198*H198,2)</f>
        <v>0</v>
      </c>
      <c r="K198" s="135" t="s">
        <v>154</v>
      </c>
      <c r="L198" s="34"/>
      <c r="M198" s="140" t="s">
        <v>32</v>
      </c>
      <c r="N198" s="141" t="s">
        <v>49</v>
      </c>
      <c r="P198" s="142">
        <f>O198*H198</f>
        <v>0</v>
      </c>
      <c r="Q198" s="142">
        <v>0</v>
      </c>
      <c r="R198" s="142">
        <f>Q198*H198</f>
        <v>0</v>
      </c>
      <c r="S198" s="142">
        <v>0</v>
      </c>
      <c r="T198" s="143">
        <f>S198*H198</f>
        <v>0</v>
      </c>
      <c r="AR198" s="144" t="s">
        <v>155</v>
      </c>
      <c r="AT198" s="144" t="s">
        <v>150</v>
      </c>
      <c r="AU198" s="144" t="s">
        <v>87</v>
      </c>
      <c r="AY198" s="18" t="s">
        <v>147</v>
      </c>
      <c r="BE198" s="145">
        <f>IF(N198="základní",J198,0)</f>
        <v>0</v>
      </c>
      <c r="BF198" s="145">
        <f>IF(N198="snížená",J198,0)</f>
        <v>0</v>
      </c>
      <c r="BG198" s="145">
        <f>IF(N198="zákl. přenesená",J198,0)</f>
        <v>0</v>
      </c>
      <c r="BH198" s="145">
        <f>IF(N198="sníž. přenesená",J198,0)</f>
        <v>0</v>
      </c>
      <c r="BI198" s="145">
        <f>IF(N198="nulová",J198,0)</f>
        <v>0</v>
      </c>
      <c r="BJ198" s="18" t="s">
        <v>85</v>
      </c>
      <c r="BK198" s="145">
        <f>ROUND(I198*H198,2)</f>
        <v>0</v>
      </c>
      <c r="BL198" s="18" t="s">
        <v>155</v>
      </c>
      <c r="BM198" s="144" t="s">
        <v>1398</v>
      </c>
    </row>
    <row r="199" spans="2:65" s="1" customFormat="1" ht="11.25">
      <c r="B199" s="34"/>
      <c r="D199" s="146" t="s">
        <v>157</v>
      </c>
      <c r="F199" s="147" t="s">
        <v>262</v>
      </c>
      <c r="I199" s="148"/>
      <c r="L199" s="34"/>
      <c r="M199" s="149"/>
      <c r="T199" s="55"/>
      <c r="AT199" s="18" t="s">
        <v>157</v>
      </c>
      <c r="AU199" s="18" t="s">
        <v>87</v>
      </c>
    </row>
    <row r="200" spans="2:65" s="1" customFormat="1" ht="19.5">
      <c r="B200" s="34"/>
      <c r="D200" s="151" t="s">
        <v>168</v>
      </c>
      <c r="F200" s="165" t="s">
        <v>263</v>
      </c>
      <c r="I200" s="148"/>
      <c r="L200" s="34"/>
      <c r="M200" s="149"/>
      <c r="T200" s="55"/>
      <c r="AT200" s="18" t="s">
        <v>168</v>
      </c>
      <c r="AU200" s="18" t="s">
        <v>87</v>
      </c>
    </row>
    <row r="201" spans="2:65" s="12" customFormat="1" ht="11.25">
      <c r="B201" s="150"/>
      <c r="D201" s="151" t="s">
        <v>159</v>
      </c>
      <c r="F201" s="153" t="s">
        <v>1399</v>
      </c>
      <c r="H201" s="154">
        <v>155.857</v>
      </c>
      <c r="I201" s="155"/>
      <c r="L201" s="150"/>
      <c r="M201" s="156"/>
      <c r="T201" s="157"/>
      <c r="AT201" s="152" t="s">
        <v>159</v>
      </c>
      <c r="AU201" s="152" t="s">
        <v>87</v>
      </c>
      <c r="AV201" s="12" t="s">
        <v>87</v>
      </c>
      <c r="AW201" s="12" t="s">
        <v>4</v>
      </c>
      <c r="AX201" s="12" t="s">
        <v>85</v>
      </c>
      <c r="AY201" s="152" t="s">
        <v>147</v>
      </c>
    </row>
    <row r="202" spans="2:65" s="1" customFormat="1" ht="44.25" customHeight="1">
      <c r="B202" s="34"/>
      <c r="C202" s="133" t="s">
        <v>8</v>
      </c>
      <c r="D202" s="133" t="s">
        <v>150</v>
      </c>
      <c r="E202" s="134" t="s">
        <v>266</v>
      </c>
      <c r="F202" s="135" t="s">
        <v>267</v>
      </c>
      <c r="G202" s="136" t="s">
        <v>251</v>
      </c>
      <c r="H202" s="137">
        <v>8.2029999999999994</v>
      </c>
      <c r="I202" s="138"/>
      <c r="J202" s="139">
        <f>ROUND(I202*H202,2)</f>
        <v>0</v>
      </c>
      <c r="K202" s="135" t="s">
        <v>154</v>
      </c>
      <c r="L202" s="34"/>
      <c r="M202" s="140" t="s">
        <v>32</v>
      </c>
      <c r="N202" s="141" t="s">
        <v>49</v>
      </c>
      <c r="P202" s="142">
        <f>O202*H202</f>
        <v>0</v>
      </c>
      <c r="Q202" s="142">
        <v>0</v>
      </c>
      <c r="R202" s="142">
        <f>Q202*H202</f>
        <v>0</v>
      </c>
      <c r="S202" s="142">
        <v>0</v>
      </c>
      <c r="T202" s="143">
        <f>S202*H202</f>
        <v>0</v>
      </c>
      <c r="AR202" s="144" t="s">
        <v>155</v>
      </c>
      <c r="AT202" s="144" t="s">
        <v>150</v>
      </c>
      <c r="AU202" s="144" t="s">
        <v>87</v>
      </c>
      <c r="AY202" s="18" t="s">
        <v>147</v>
      </c>
      <c r="BE202" s="145">
        <f>IF(N202="základní",J202,0)</f>
        <v>0</v>
      </c>
      <c r="BF202" s="145">
        <f>IF(N202="snížená",J202,0)</f>
        <v>0</v>
      </c>
      <c r="BG202" s="145">
        <f>IF(N202="zákl. přenesená",J202,0)</f>
        <v>0</v>
      </c>
      <c r="BH202" s="145">
        <f>IF(N202="sníž. přenesená",J202,0)</f>
        <v>0</v>
      </c>
      <c r="BI202" s="145">
        <f>IF(N202="nulová",J202,0)</f>
        <v>0</v>
      </c>
      <c r="BJ202" s="18" t="s">
        <v>85</v>
      </c>
      <c r="BK202" s="145">
        <f>ROUND(I202*H202,2)</f>
        <v>0</v>
      </c>
      <c r="BL202" s="18" t="s">
        <v>155</v>
      </c>
      <c r="BM202" s="144" t="s">
        <v>1400</v>
      </c>
    </row>
    <row r="203" spans="2:65" s="1" customFormat="1" ht="11.25">
      <c r="B203" s="34"/>
      <c r="D203" s="146" t="s">
        <v>157</v>
      </c>
      <c r="F203" s="147" t="s">
        <v>269</v>
      </c>
      <c r="I203" s="148"/>
      <c r="L203" s="34"/>
      <c r="M203" s="149"/>
      <c r="T203" s="55"/>
      <c r="AT203" s="18" t="s">
        <v>157</v>
      </c>
      <c r="AU203" s="18" t="s">
        <v>87</v>
      </c>
    </row>
    <row r="204" spans="2:65" s="11" customFormat="1" ht="22.9" customHeight="1">
      <c r="B204" s="121"/>
      <c r="D204" s="122" t="s">
        <v>77</v>
      </c>
      <c r="E204" s="131" t="s">
        <v>270</v>
      </c>
      <c r="F204" s="131" t="s">
        <v>271</v>
      </c>
      <c r="I204" s="124"/>
      <c r="J204" s="132">
        <f>BK204</f>
        <v>0</v>
      </c>
      <c r="L204" s="121"/>
      <c r="M204" s="126"/>
      <c r="P204" s="127">
        <f>SUM(P205:P206)</f>
        <v>0</v>
      </c>
      <c r="R204" s="127">
        <f>SUM(R205:R206)</f>
        <v>0</v>
      </c>
      <c r="T204" s="128">
        <f>SUM(T205:T206)</f>
        <v>0</v>
      </c>
      <c r="AR204" s="122" t="s">
        <v>85</v>
      </c>
      <c r="AT204" s="129" t="s">
        <v>77</v>
      </c>
      <c r="AU204" s="129" t="s">
        <v>85</v>
      </c>
      <c r="AY204" s="122" t="s">
        <v>147</v>
      </c>
      <c r="BK204" s="130">
        <f>SUM(BK205:BK206)</f>
        <v>0</v>
      </c>
    </row>
    <row r="205" spans="2:65" s="1" customFormat="1" ht="55.5" customHeight="1">
      <c r="B205" s="34"/>
      <c r="C205" s="133" t="s">
        <v>265</v>
      </c>
      <c r="D205" s="133" t="s">
        <v>150</v>
      </c>
      <c r="E205" s="134" t="s">
        <v>1401</v>
      </c>
      <c r="F205" s="135" t="s">
        <v>1402</v>
      </c>
      <c r="G205" s="136" t="s">
        <v>251</v>
      </c>
      <c r="H205" s="137">
        <v>5.3879999999999999</v>
      </c>
      <c r="I205" s="138"/>
      <c r="J205" s="139">
        <f>ROUND(I205*H205,2)</f>
        <v>0</v>
      </c>
      <c r="K205" s="135" t="s">
        <v>154</v>
      </c>
      <c r="L205" s="34"/>
      <c r="M205" s="140" t="s">
        <v>32</v>
      </c>
      <c r="N205" s="141" t="s">
        <v>49</v>
      </c>
      <c r="P205" s="142">
        <f>O205*H205</f>
        <v>0</v>
      </c>
      <c r="Q205" s="142">
        <v>0</v>
      </c>
      <c r="R205" s="142">
        <f>Q205*H205</f>
        <v>0</v>
      </c>
      <c r="S205" s="142">
        <v>0</v>
      </c>
      <c r="T205" s="143">
        <f>S205*H205</f>
        <v>0</v>
      </c>
      <c r="AR205" s="144" t="s">
        <v>155</v>
      </c>
      <c r="AT205" s="144" t="s">
        <v>150</v>
      </c>
      <c r="AU205" s="144" t="s">
        <v>87</v>
      </c>
      <c r="AY205" s="18" t="s">
        <v>147</v>
      </c>
      <c r="BE205" s="145">
        <f>IF(N205="základní",J205,0)</f>
        <v>0</v>
      </c>
      <c r="BF205" s="145">
        <f>IF(N205="snížená",J205,0)</f>
        <v>0</v>
      </c>
      <c r="BG205" s="145">
        <f>IF(N205="zákl. přenesená",J205,0)</f>
        <v>0</v>
      </c>
      <c r="BH205" s="145">
        <f>IF(N205="sníž. přenesená",J205,0)</f>
        <v>0</v>
      </c>
      <c r="BI205" s="145">
        <f>IF(N205="nulová",J205,0)</f>
        <v>0</v>
      </c>
      <c r="BJ205" s="18" t="s">
        <v>85</v>
      </c>
      <c r="BK205" s="145">
        <f>ROUND(I205*H205,2)</f>
        <v>0</v>
      </c>
      <c r="BL205" s="18" t="s">
        <v>155</v>
      </c>
      <c r="BM205" s="144" t="s">
        <v>1403</v>
      </c>
    </row>
    <row r="206" spans="2:65" s="1" customFormat="1" ht="11.25">
      <c r="B206" s="34"/>
      <c r="D206" s="146" t="s">
        <v>157</v>
      </c>
      <c r="F206" s="147" t="s">
        <v>1404</v>
      </c>
      <c r="I206" s="148"/>
      <c r="L206" s="34"/>
      <c r="M206" s="149"/>
      <c r="T206" s="55"/>
      <c r="AT206" s="18" t="s">
        <v>157</v>
      </c>
      <c r="AU206" s="18" t="s">
        <v>87</v>
      </c>
    </row>
    <row r="207" spans="2:65" s="11" customFormat="1" ht="25.9" customHeight="1">
      <c r="B207" s="121"/>
      <c r="D207" s="122" t="s">
        <v>77</v>
      </c>
      <c r="E207" s="123" t="s">
        <v>277</v>
      </c>
      <c r="F207" s="123" t="s">
        <v>278</v>
      </c>
      <c r="I207" s="124"/>
      <c r="J207" s="125">
        <f>BK207</f>
        <v>0</v>
      </c>
      <c r="L207" s="121"/>
      <c r="M207" s="126"/>
      <c r="P207" s="127">
        <f>P208+P215+P310+P419</f>
        <v>0</v>
      </c>
      <c r="R207" s="127">
        <f>R208+R215+R310+R419</f>
        <v>5.2820162500000007</v>
      </c>
      <c r="T207" s="128">
        <f>T208+T215+T310+T419</f>
        <v>2.0393912700000003</v>
      </c>
      <c r="AR207" s="122" t="s">
        <v>87</v>
      </c>
      <c r="AT207" s="129" t="s">
        <v>77</v>
      </c>
      <c r="AU207" s="129" t="s">
        <v>78</v>
      </c>
      <c r="AY207" s="122" t="s">
        <v>147</v>
      </c>
      <c r="BK207" s="130">
        <f>BK208+BK215+BK310+BK419</f>
        <v>0</v>
      </c>
    </row>
    <row r="208" spans="2:65" s="11" customFormat="1" ht="22.9" customHeight="1">
      <c r="B208" s="121"/>
      <c r="D208" s="122" t="s">
        <v>77</v>
      </c>
      <c r="E208" s="131" t="s">
        <v>279</v>
      </c>
      <c r="F208" s="131" t="s">
        <v>280</v>
      </c>
      <c r="I208" s="124"/>
      <c r="J208" s="132">
        <f>BK208</f>
        <v>0</v>
      </c>
      <c r="L208" s="121"/>
      <c r="M208" s="126"/>
      <c r="P208" s="127">
        <f>SUM(P209:P214)</f>
        <v>0</v>
      </c>
      <c r="R208" s="127">
        <f>SUM(R209:R214)</f>
        <v>1E-3</v>
      </c>
      <c r="T208" s="128">
        <f>SUM(T209:T214)</f>
        <v>0</v>
      </c>
      <c r="AR208" s="122" t="s">
        <v>87</v>
      </c>
      <c r="AT208" s="129" t="s">
        <v>77</v>
      </c>
      <c r="AU208" s="129" t="s">
        <v>85</v>
      </c>
      <c r="AY208" s="122" t="s">
        <v>147</v>
      </c>
      <c r="BK208" s="130">
        <f>SUM(BK209:BK214)</f>
        <v>0</v>
      </c>
    </row>
    <row r="209" spans="2:65" s="1" customFormat="1" ht="44.25" customHeight="1">
      <c r="B209" s="34"/>
      <c r="C209" s="133" t="s">
        <v>272</v>
      </c>
      <c r="D209" s="133" t="s">
        <v>150</v>
      </c>
      <c r="E209" s="134" t="s">
        <v>282</v>
      </c>
      <c r="F209" s="135" t="s">
        <v>283</v>
      </c>
      <c r="G209" s="136" t="s">
        <v>153</v>
      </c>
      <c r="H209" s="137">
        <v>1</v>
      </c>
      <c r="I209" s="138"/>
      <c r="J209" s="139">
        <f>ROUND(I209*H209,2)</f>
        <v>0</v>
      </c>
      <c r="K209" s="135" t="s">
        <v>154</v>
      </c>
      <c r="L209" s="34"/>
      <c r="M209" s="140" t="s">
        <v>32</v>
      </c>
      <c r="N209" s="141" t="s">
        <v>49</v>
      </c>
      <c r="P209" s="142">
        <f>O209*H209</f>
        <v>0</v>
      </c>
      <c r="Q209" s="142">
        <v>1E-3</v>
      </c>
      <c r="R209" s="142">
        <f>Q209*H209</f>
        <v>1E-3</v>
      </c>
      <c r="S209" s="142">
        <v>0</v>
      </c>
      <c r="T209" s="143">
        <f>S209*H209</f>
        <v>0</v>
      </c>
      <c r="AR209" s="144" t="s">
        <v>284</v>
      </c>
      <c r="AT209" s="144" t="s">
        <v>150</v>
      </c>
      <c r="AU209" s="144" t="s">
        <v>87</v>
      </c>
      <c r="AY209" s="18" t="s">
        <v>147</v>
      </c>
      <c r="BE209" s="145">
        <f>IF(N209="základní",J209,0)</f>
        <v>0</v>
      </c>
      <c r="BF209" s="145">
        <f>IF(N209="snížená",J209,0)</f>
        <v>0</v>
      </c>
      <c r="BG209" s="145">
        <f>IF(N209="zákl. přenesená",J209,0)</f>
        <v>0</v>
      </c>
      <c r="BH209" s="145">
        <f>IF(N209="sníž. přenesená",J209,0)</f>
        <v>0</v>
      </c>
      <c r="BI209" s="145">
        <f>IF(N209="nulová",J209,0)</f>
        <v>0</v>
      </c>
      <c r="BJ209" s="18" t="s">
        <v>85</v>
      </c>
      <c r="BK209" s="145">
        <f>ROUND(I209*H209,2)</f>
        <v>0</v>
      </c>
      <c r="BL209" s="18" t="s">
        <v>284</v>
      </c>
      <c r="BM209" s="144" t="s">
        <v>1405</v>
      </c>
    </row>
    <row r="210" spans="2:65" s="1" customFormat="1" ht="11.25">
      <c r="B210" s="34"/>
      <c r="D210" s="146" t="s">
        <v>157</v>
      </c>
      <c r="F210" s="147" t="s">
        <v>286</v>
      </c>
      <c r="I210" s="148"/>
      <c r="L210" s="34"/>
      <c r="M210" s="149"/>
      <c r="T210" s="55"/>
      <c r="AT210" s="18" t="s">
        <v>157</v>
      </c>
      <c r="AU210" s="18" t="s">
        <v>87</v>
      </c>
    </row>
    <row r="211" spans="2:65" s="1" customFormat="1" ht="19.5">
      <c r="B211" s="34"/>
      <c r="D211" s="151" t="s">
        <v>168</v>
      </c>
      <c r="F211" s="165" t="s">
        <v>287</v>
      </c>
      <c r="I211" s="148"/>
      <c r="L211" s="34"/>
      <c r="M211" s="149"/>
      <c r="T211" s="55"/>
      <c r="AT211" s="18" t="s">
        <v>168</v>
      </c>
      <c r="AU211" s="18" t="s">
        <v>87</v>
      </c>
    </row>
    <row r="212" spans="2:65" s="12" customFormat="1" ht="11.25">
      <c r="B212" s="150"/>
      <c r="D212" s="151" t="s">
        <v>159</v>
      </c>
      <c r="E212" s="152" t="s">
        <v>32</v>
      </c>
      <c r="F212" s="153" t="s">
        <v>1406</v>
      </c>
      <c r="H212" s="154">
        <v>1</v>
      </c>
      <c r="I212" s="155"/>
      <c r="L212" s="150"/>
      <c r="M212" s="156"/>
      <c r="T212" s="157"/>
      <c r="AT212" s="152" t="s">
        <v>159</v>
      </c>
      <c r="AU212" s="152" t="s">
        <v>87</v>
      </c>
      <c r="AV212" s="12" t="s">
        <v>87</v>
      </c>
      <c r="AW212" s="12" t="s">
        <v>39</v>
      </c>
      <c r="AX212" s="12" t="s">
        <v>85</v>
      </c>
      <c r="AY212" s="152" t="s">
        <v>147</v>
      </c>
    </row>
    <row r="213" spans="2:65" s="1" customFormat="1" ht="55.5" customHeight="1">
      <c r="B213" s="34"/>
      <c r="C213" s="133" t="s">
        <v>281</v>
      </c>
      <c r="D213" s="133" t="s">
        <v>150</v>
      </c>
      <c r="E213" s="134" t="s">
        <v>1407</v>
      </c>
      <c r="F213" s="135" t="s">
        <v>1408</v>
      </c>
      <c r="G213" s="136" t="s">
        <v>251</v>
      </c>
      <c r="H213" s="137">
        <v>1E-3</v>
      </c>
      <c r="I213" s="138"/>
      <c r="J213" s="139">
        <f>ROUND(I213*H213,2)</f>
        <v>0</v>
      </c>
      <c r="K213" s="135" t="s">
        <v>154</v>
      </c>
      <c r="L213" s="34"/>
      <c r="M213" s="140" t="s">
        <v>32</v>
      </c>
      <c r="N213" s="141" t="s">
        <v>49</v>
      </c>
      <c r="P213" s="142">
        <f>O213*H213</f>
        <v>0</v>
      </c>
      <c r="Q213" s="142">
        <v>0</v>
      </c>
      <c r="R213" s="142">
        <f>Q213*H213</f>
        <v>0</v>
      </c>
      <c r="S213" s="142">
        <v>0</v>
      </c>
      <c r="T213" s="143">
        <f>S213*H213</f>
        <v>0</v>
      </c>
      <c r="AR213" s="144" t="s">
        <v>284</v>
      </c>
      <c r="AT213" s="144" t="s">
        <v>150</v>
      </c>
      <c r="AU213" s="144" t="s">
        <v>87</v>
      </c>
      <c r="AY213" s="18" t="s">
        <v>147</v>
      </c>
      <c r="BE213" s="145">
        <f>IF(N213="základní",J213,0)</f>
        <v>0</v>
      </c>
      <c r="BF213" s="145">
        <f>IF(N213="snížená",J213,0)</f>
        <v>0</v>
      </c>
      <c r="BG213" s="145">
        <f>IF(N213="zákl. přenesená",J213,0)</f>
        <v>0</v>
      </c>
      <c r="BH213" s="145">
        <f>IF(N213="sníž. přenesená",J213,0)</f>
        <v>0</v>
      </c>
      <c r="BI213" s="145">
        <f>IF(N213="nulová",J213,0)</f>
        <v>0</v>
      </c>
      <c r="BJ213" s="18" t="s">
        <v>85</v>
      </c>
      <c r="BK213" s="145">
        <f>ROUND(I213*H213,2)</f>
        <v>0</v>
      </c>
      <c r="BL213" s="18" t="s">
        <v>284</v>
      </c>
      <c r="BM213" s="144" t="s">
        <v>1409</v>
      </c>
    </row>
    <row r="214" spans="2:65" s="1" customFormat="1" ht="11.25">
      <c r="B214" s="34"/>
      <c r="D214" s="146" t="s">
        <v>157</v>
      </c>
      <c r="F214" s="147" t="s">
        <v>1410</v>
      </c>
      <c r="I214" s="148"/>
      <c r="L214" s="34"/>
      <c r="M214" s="149"/>
      <c r="T214" s="55"/>
      <c r="AT214" s="18" t="s">
        <v>157</v>
      </c>
      <c r="AU214" s="18" t="s">
        <v>87</v>
      </c>
    </row>
    <row r="215" spans="2:65" s="11" customFormat="1" ht="22.9" customHeight="1">
      <c r="B215" s="121"/>
      <c r="D215" s="122" t="s">
        <v>77</v>
      </c>
      <c r="E215" s="131" t="s">
        <v>293</v>
      </c>
      <c r="F215" s="131" t="s">
        <v>294</v>
      </c>
      <c r="I215" s="124"/>
      <c r="J215" s="132">
        <f>BK215</f>
        <v>0</v>
      </c>
      <c r="L215" s="121"/>
      <c r="M215" s="126"/>
      <c r="P215" s="127">
        <f>SUM(P216:P309)</f>
        <v>0</v>
      </c>
      <c r="R215" s="127">
        <f>SUM(R216:R309)</f>
        <v>0.49130665000000001</v>
      </c>
      <c r="T215" s="128">
        <f>SUM(T216:T309)</f>
        <v>0.62939699999999998</v>
      </c>
      <c r="AR215" s="122" t="s">
        <v>87</v>
      </c>
      <c r="AT215" s="129" t="s">
        <v>77</v>
      </c>
      <c r="AU215" s="129" t="s">
        <v>85</v>
      </c>
      <c r="AY215" s="122" t="s">
        <v>147</v>
      </c>
      <c r="BK215" s="130">
        <f>SUM(BK216:BK309)</f>
        <v>0</v>
      </c>
    </row>
    <row r="216" spans="2:65" s="1" customFormat="1" ht="37.9" customHeight="1">
      <c r="B216" s="34"/>
      <c r="C216" s="133" t="s">
        <v>284</v>
      </c>
      <c r="D216" s="133" t="s">
        <v>150</v>
      </c>
      <c r="E216" s="134" t="s">
        <v>296</v>
      </c>
      <c r="F216" s="135" t="s">
        <v>297</v>
      </c>
      <c r="G216" s="136" t="s">
        <v>165</v>
      </c>
      <c r="H216" s="137">
        <v>231.51</v>
      </c>
      <c r="I216" s="138"/>
      <c r="J216" s="139">
        <f>ROUND(I216*H216,2)</f>
        <v>0</v>
      </c>
      <c r="K216" s="135" t="s">
        <v>154</v>
      </c>
      <c r="L216" s="34"/>
      <c r="M216" s="140" t="s">
        <v>32</v>
      </c>
      <c r="N216" s="141" t="s">
        <v>49</v>
      </c>
      <c r="P216" s="142">
        <f>O216*H216</f>
        <v>0</v>
      </c>
      <c r="Q216" s="142">
        <v>0</v>
      </c>
      <c r="R216" s="142">
        <f>Q216*H216</f>
        <v>0</v>
      </c>
      <c r="S216" s="142">
        <v>0</v>
      </c>
      <c r="T216" s="143">
        <f>S216*H216</f>
        <v>0</v>
      </c>
      <c r="AR216" s="144" t="s">
        <v>284</v>
      </c>
      <c r="AT216" s="144" t="s">
        <v>150</v>
      </c>
      <c r="AU216" s="144" t="s">
        <v>87</v>
      </c>
      <c r="AY216" s="18" t="s">
        <v>147</v>
      </c>
      <c r="BE216" s="145">
        <f>IF(N216="základní",J216,0)</f>
        <v>0</v>
      </c>
      <c r="BF216" s="145">
        <f>IF(N216="snížená",J216,0)</f>
        <v>0</v>
      </c>
      <c r="BG216" s="145">
        <f>IF(N216="zákl. přenesená",J216,0)</f>
        <v>0</v>
      </c>
      <c r="BH216" s="145">
        <f>IF(N216="sníž. přenesená",J216,0)</f>
        <v>0</v>
      </c>
      <c r="BI216" s="145">
        <f>IF(N216="nulová",J216,0)</f>
        <v>0</v>
      </c>
      <c r="BJ216" s="18" t="s">
        <v>85</v>
      </c>
      <c r="BK216" s="145">
        <f>ROUND(I216*H216,2)</f>
        <v>0</v>
      </c>
      <c r="BL216" s="18" t="s">
        <v>284</v>
      </c>
      <c r="BM216" s="144" t="s">
        <v>1411</v>
      </c>
    </row>
    <row r="217" spans="2:65" s="1" customFormat="1" ht="11.25">
      <c r="B217" s="34"/>
      <c r="D217" s="146" t="s">
        <v>157</v>
      </c>
      <c r="F217" s="147" t="s">
        <v>299</v>
      </c>
      <c r="I217" s="148"/>
      <c r="L217" s="34"/>
      <c r="M217" s="149"/>
      <c r="T217" s="55"/>
      <c r="AT217" s="18" t="s">
        <v>157</v>
      </c>
      <c r="AU217" s="18" t="s">
        <v>87</v>
      </c>
    </row>
    <row r="218" spans="2:65" s="14" customFormat="1" ht="11.25">
      <c r="B218" s="166"/>
      <c r="D218" s="151" t="s">
        <v>159</v>
      </c>
      <c r="E218" s="167" t="s">
        <v>32</v>
      </c>
      <c r="F218" s="168" t="s">
        <v>1412</v>
      </c>
      <c r="H218" s="167" t="s">
        <v>32</v>
      </c>
      <c r="I218" s="169"/>
      <c r="L218" s="166"/>
      <c r="M218" s="170"/>
      <c r="T218" s="171"/>
      <c r="AT218" s="167" t="s">
        <v>159</v>
      </c>
      <c r="AU218" s="167" t="s">
        <v>87</v>
      </c>
      <c r="AV218" s="14" t="s">
        <v>85</v>
      </c>
      <c r="AW218" s="14" t="s">
        <v>39</v>
      </c>
      <c r="AX218" s="14" t="s">
        <v>78</v>
      </c>
      <c r="AY218" s="167" t="s">
        <v>147</v>
      </c>
    </row>
    <row r="219" spans="2:65" s="12" customFormat="1" ht="11.25">
      <c r="B219" s="150"/>
      <c r="D219" s="151" t="s">
        <v>159</v>
      </c>
      <c r="E219" s="152" t="s">
        <v>32</v>
      </c>
      <c r="F219" s="153" t="s">
        <v>1413</v>
      </c>
      <c r="H219" s="154">
        <v>54.61</v>
      </c>
      <c r="I219" s="155"/>
      <c r="L219" s="150"/>
      <c r="M219" s="156"/>
      <c r="T219" s="157"/>
      <c r="AT219" s="152" t="s">
        <v>159</v>
      </c>
      <c r="AU219" s="152" t="s">
        <v>87</v>
      </c>
      <c r="AV219" s="12" t="s">
        <v>87</v>
      </c>
      <c r="AW219" s="12" t="s">
        <v>39</v>
      </c>
      <c r="AX219" s="12" t="s">
        <v>78</v>
      </c>
      <c r="AY219" s="152" t="s">
        <v>147</v>
      </c>
    </row>
    <row r="220" spans="2:65" s="12" customFormat="1" ht="11.25">
      <c r="B220" s="150"/>
      <c r="D220" s="151" t="s">
        <v>159</v>
      </c>
      <c r="E220" s="152" t="s">
        <v>32</v>
      </c>
      <c r="F220" s="153" t="s">
        <v>1414</v>
      </c>
      <c r="H220" s="154">
        <v>35.409999999999997</v>
      </c>
      <c r="I220" s="155"/>
      <c r="L220" s="150"/>
      <c r="M220" s="156"/>
      <c r="T220" s="157"/>
      <c r="AT220" s="152" t="s">
        <v>159</v>
      </c>
      <c r="AU220" s="152" t="s">
        <v>87</v>
      </c>
      <c r="AV220" s="12" t="s">
        <v>87</v>
      </c>
      <c r="AW220" s="12" t="s">
        <v>39</v>
      </c>
      <c r="AX220" s="12" t="s">
        <v>78</v>
      </c>
      <c r="AY220" s="152" t="s">
        <v>147</v>
      </c>
    </row>
    <row r="221" spans="2:65" s="12" customFormat="1" ht="11.25">
      <c r="B221" s="150"/>
      <c r="D221" s="151" t="s">
        <v>159</v>
      </c>
      <c r="E221" s="152" t="s">
        <v>32</v>
      </c>
      <c r="F221" s="153" t="s">
        <v>1415</v>
      </c>
      <c r="H221" s="154">
        <v>37.96</v>
      </c>
      <c r="I221" s="155"/>
      <c r="L221" s="150"/>
      <c r="M221" s="156"/>
      <c r="T221" s="157"/>
      <c r="AT221" s="152" t="s">
        <v>159</v>
      </c>
      <c r="AU221" s="152" t="s">
        <v>87</v>
      </c>
      <c r="AV221" s="12" t="s">
        <v>87</v>
      </c>
      <c r="AW221" s="12" t="s">
        <v>39</v>
      </c>
      <c r="AX221" s="12" t="s">
        <v>78</v>
      </c>
      <c r="AY221" s="152" t="s">
        <v>147</v>
      </c>
    </row>
    <row r="222" spans="2:65" s="12" customFormat="1" ht="11.25">
      <c r="B222" s="150"/>
      <c r="D222" s="151" t="s">
        <v>159</v>
      </c>
      <c r="E222" s="152" t="s">
        <v>32</v>
      </c>
      <c r="F222" s="153" t="s">
        <v>1416</v>
      </c>
      <c r="H222" s="154">
        <v>74</v>
      </c>
      <c r="I222" s="155"/>
      <c r="L222" s="150"/>
      <c r="M222" s="156"/>
      <c r="T222" s="157"/>
      <c r="AT222" s="152" t="s">
        <v>159</v>
      </c>
      <c r="AU222" s="152" t="s">
        <v>87</v>
      </c>
      <c r="AV222" s="12" t="s">
        <v>87</v>
      </c>
      <c r="AW222" s="12" t="s">
        <v>39</v>
      </c>
      <c r="AX222" s="12" t="s">
        <v>78</v>
      </c>
      <c r="AY222" s="152" t="s">
        <v>147</v>
      </c>
    </row>
    <row r="223" spans="2:65" s="12" customFormat="1" ht="11.25">
      <c r="B223" s="150"/>
      <c r="D223" s="151" t="s">
        <v>159</v>
      </c>
      <c r="E223" s="152" t="s">
        <v>32</v>
      </c>
      <c r="F223" s="153" t="s">
        <v>1417</v>
      </c>
      <c r="H223" s="154">
        <v>29.53</v>
      </c>
      <c r="I223" s="155"/>
      <c r="L223" s="150"/>
      <c r="M223" s="156"/>
      <c r="T223" s="157"/>
      <c r="AT223" s="152" t="s">
        <v>159</v>
      </c>
      <c r="AU223" s="152" t="s">
        <v>87</v>
      </c>
      <c r="AV223" s="12" t="s">
        <v>87</v>
      </c>
      <c r="AW223" s="12" t="s">
        <v>39</v>
      </c>
      <c r="AX223" s="12" t="s">
        <v>78</v>
      </c>
      <c r="AY223" s="152" t="s">
        <v>147</v>
      </c>
    </row>
    <row r="224" spans="2:65" s="13" customFormat="1" ht="11.25">
      <c r="B224" s="158"/>
      <c r="D224" s="151" t="s">
        <v>159</v>
      </c>
      <c r="E224" s="159" t="s">
        <v>32</v>
      </c>
      <c r="F224" s="160" t="s">
        <v>162</v>
      </c>
      <c r="H224" s="161">
        <v>231.51</v>
      </c>
      <c r="I224" s="162"/>
      <c r="L224" s="158"/>
      <c r="M224" s="163"/>
      <c r="T224" s="164"/>
      <c r="AT224" s="159" t="s">
        <v>159</v>
      </c>
      <c r="AU224" s="159" t="s">
        <v>87</v>
      </c>
      <c r="AV224" s="13" t="s">
        <v>155</v>
      </c>
      <c r="AW224" s="13" t="s">
        <v>39</v>
      </c>
      <c r="AX224" s="13" t="s">
        <v>85</v>
      </c>
      <c r="AY224" s="159" t="s">
        <v>147</v>
      </c>
    </row>
    <row r="225" spans="2:65" s="1" customFormat="1" ht="24.2" customHeight="1">
      <c r="B225" s="34"/>
      <c r="C225" s="133" t="s">
        <v>295</v>
      </c>
      <c r="D225" s="133" t="s">
        <v>150</v>
      </c>
      <c r="E225" s="134" t="s">
        <v>303</v>
      </c>
      <c r="F225" s="135" t="s">
        <v>304</v>
      </c>
      <c r="G225" s="136" t="s">
        <v>165</v>
      </c>
      <c r="H225" s="137">
        <v>231.51</v>
      </c>
      <c r="I225" s="138"/>
      <c r="J225" s="139">
        <f>ROUND(I225*H225,2)</f>
        <v>0</v>
      </c>
      <c r="K225" s="135" t="s">
        <v>154</v>
      </c>
      <c r="L225" s="34"/>
      <c r="M225" s="140" t="s">
        <v>32</v>
      </c>
      <c r="N225" s="141" t="s">
        <v>49</v>
      </c>
      <c r="P225" s="142">
        <f>O225*H225</f>
        <v>0</v>
      </c>
      <c r="Q225" s="142">
        <v>0</v>
      </c>
      <c r="R225" s="142">
        <f>Q225*H225</f>
        <v>0</v>
      </c>
      <c r="S225" s="142">
        <v>0</v>
      </c>
      <c r="T225" s="143">
        <f>S225*H225</f>
        <v>0</v>
      </c>
      <c r="AR225" s="144" t="s">
        <v>284</v>
      </c>
      <c r="AT225" s="144" t="s">
        <v>150</v>
      </c>
      <c r="AU225" s="144" t="s">
        <v>87</v>
      </c>
      <c r="AY225" s="18" t="s">
        <v>147</v>
      </c>
      <c r="BE225" s="145">
        <f>IF(N225="základní",J225,0)</f>
        <v>0</v>
      </c>
      <c r="BF225" s="145">
        <f>IF(N225="snížená",J225,0)</f>
        <v>0</v>
      </c>
      <c r="BG225" s="145">
        <f>IF(N225="zákl. přenesená",J225,0)</f>
        <v>0</v>
      </c>
      <c r="BH225" s="145">
        <f>IF(N225="sníž. přenesená",J225,0)</f>
        <v>0</v>
      </c>
      <c r="BI225" s="145">
        <f>IF(N225="nulová",J225,0)</f>
        <v>0</v>
      </c>
      <c r="BJ225" s="18" t="s">
        <v>85</v>
      </c>
      <c r="BK225" s="145">
        <f>ROUND(I225*H225,2)</f>
        <v>0</v>
      </c>
      <c r="BL225" s="18" t="s">
        <v>284</v>
      </c>
      <c r="BM225" s="144" t="s">
        <v>1418</v>
      </c>
    </row>
    <row r="226" spans="2:65" s="1" customFormat="1" ht="11.25">
      <c r="B226" s="34"/>
      <c r="D226" s="146" t="s">
        <v>157</v>
      </c>
      <c r="F226" s="147" t="s">
        <v>306</v>
      </c>
      <c r="I226" s="148"/>
      <c r="L226" s="34"/>
      <c r="M226" s="149"/>
      <c r="T226" s="55"/>
      <c r="AT226" s="18" t="s">
        <v>157</v>
      </c>
      <c r="AU226" s="18" t="s">
        <v>87</v>
      </c>
    </row>
    <row r="227" spans="2:65" s="14" customFormat="1" ht="11.25">
      <c r="B227" s="166"/>
      <c r="D227" s="151" t="s">
        <v>159</v>
      </c>
      <c r="E227" s="167" t="s">
        <v>32</v>
      </c>
      <c r="F227" s="168" t="s">
        <v>1412</v>
      </c>
      <c r="H227" s="167" t="s">
        <v>32</v>
      </c>
      <c r="I227" s="169"/>
      <c r="L227" s="166"/>
      <c r="M227" s="170"/>
      <c r="T227" s="171"/>
      <c r="AT227" s="167" t="s">
        <v>159</v>
      </c>
      <c r="AU227" s="167" t="s">
        <v>87</v>
      </c>
      <c r="AV227" s="14" t="s">
        <v>85</v>
      </c>
      <c r="AW227" s="14" t="s">
        <v>39</v>
      </c>
      <c r="AX227" s="14" t="s">
        <v>78</v>
      </c>
      <c r="AY227" s="167" t="s">
        <v>147</v>
      </c>
    </row>
    <row r="228" spans="2:65" s="12" customFormat="1" ht="11.25">
      <c r="B228" s="150"/>
      <c r="D228" s="151" t="s">
        <v>159</v>
      </c>
      <c r="E228" s="152" t="s">
        <v>32</v>
      </c>
      <c r="F228" s="153" t="s">
        <v>1413</v>
      </c>
      <c r="H228" s="154">
        <v>54.61</v>
      </c>
      <c r="I228" s="155"/>
      <c r="L228" s="150"/>
      <c r="M228" s="156"/>
      <c r="T228" s="157"/>
      <c r="AT228" s="152" t="s">
        <v>159</v>
      </c>
      <c r="AU228" s="152" t="s">
        <v>87</v>
      </c>
      <c r="AV228" s="12" t="s">
        <v>87</v>
      </c>
      <c r="AW228" s="12" t="s">
        <v>39</v>
      </c>
      <c r="AX228" s="12" t="s">
        <v>78</v>
      </c>
      <c r="AY228" s="152" t="s">
        <v>147</v>
      </c>
    </row>
    <row r="229" spans="2:65" s="12" customFormat="1" ht="11.25">
      <c r="B229" s="150"/>
      <c r="D229" s="151" t="s">
        <v>159</v>
      </c>
      <c r="E229" s="152" t="s">
        <v>32</v>
      </c>
      <c r="F229" s="153" t="s">
        <v>1414</v>
      </c>
      <c r="H229" s="154">
        <v>35.409999999999997</v>
      </c>
      <c r="I229" s="155"/>
      <c r="L229" s="150"/>
      <c r="M229" s="156"/>
      <c r="T229" s="157"/>
      <c r="AT229" s="152" t="s">
        <v>159</v>
      </c>
      <c r="AU229" s="152" t="s">
        <v>87</v>
      </c>
      <c r="AV229" s="12" t="s">
        <v>87</v>
      </c>
      <c r="AW229" s="12" t="s">
        <v>39</v>
      </c>
      <c r="AX229" s="12" t="s">
        <v>78</v>
      </c>
      <c r="AY229" s="152" t="s">
        <v>147</v>
      </c>
    </row>
    <row r="230" spans="2:65" s="12" customFormat="1" ht="11.25">
      <c r="B230" s="150"/>
      <c r="D230" s="151" t="s">
        <v>159</v>
      </c>
      <c r="E230" s="152" t="s">
        <v>32</v>
      </c>
      <c r="F230" s="153" t="s">
        <v>1415</v>
      </c>
      <c r="H230" s="154">
        <v>37.96</v>
      </c>
      <c r="I230" s="155"/>
      <c r="L230" s="150"/>
      <c r="M230" s="156"/>
      <c r="T230" s="157"/>
      <c r="AT230" s="152" t="s">
        <v>159</v>
      </c>
      <c r="AU230" s="152" t="s">
        <v>87</v>
      </c>
      <c r="AV230" s="12" t="s">
        <v>87</v>
      </c>
      <c r="AW230" s="12" t="s">
        <v>39</v>
      </c>
      <c r="AX230" s="12" t="s">
        <v>78</v>
      </c>
      <c r="AY230" s="152" t="s">
        <v>147</v>
      </c>
    </row>
    <row r="231" spans="2:65" s="12" customFormat="1" ht="11.25">
      <c r="B231" s="150"/>
      <c r="D231" s="151" t="s">
        <v>159</v>
      </c>
      <c r="E231" s="152" t="s">
        <v>32</v>
      </c>
      <c r="F231" s="153" t="s">
        <v>1416</v>
      </c>
      <c r="H231" s="154">
        <v>74</v>
      </c>
      <c r="I231" s="155"/>
      <c r="L231" s="150"/>
      <c r="M231" s="156"/>
      <c r="T231" s="157"/>
      <c r="AT231" s="152" t="s">
        <v>159</v>
      </c>
      <c r="AU231" s="152" t="s">
        <v>87</v>
      </c>
      <c r="AV231" s="12" t="s">
        <v>87</v>
      </c>
      <c r="AW231" s="12" t="s">
        <v>39</v>
      </c>
      <c r="AX231" s="12" t="s">
        <v>78</v>
      </c>
      <c r="AY231" s="152" t="s">
        <v>147</v>
      </c>
    </row>
    <row r="232" spans="2:65" s="12" customFormat="1" ht="11.25">
      <c r="B232" s="150"/>
      <c r="D232" s="151" t="s">
        <v>159</v>
      </c>
      <c r="E232" s="152" t="s">
        <v>32</v>
      </c>
      <c r="F232" s="153" t="s">
        <v>1417</v>
      </c>
      <c r="H232" s="154">
        <v>29.53</v>
      </c>
      <c r="I232" s="155"/>
      <c r="L232" s="150"/>
      <c r="M232" s="156"/>
      <c r="T232" s="157"/>
      <c r="AT232" s="152" t="s">
        <v>159</v>
      </c>
      <c r="AU232" s="152" t="s">
        <v>87</v>
      </c>
      <c r="AV232" s="12" t="s">
        <v>87</v>
      </c>
      <c r="AW232" s="12" t="s">
        <v>39</v>
      </c>
      <c r="AX232" s="12" t="s">
        <v>78</v>
      </c>
      <c r="AY232" s="152" t="s">
        <v>147</v>
      </c>
    </row>
    <row r="233" spans="2:65" s="13" customFormat="1" ht="11.25">
      <c r="B233" s="158"/>
      <c r="D233" s="151" t="s">
        <v>159</v>
      </c>
      <c r="E233" s="159" t="s">
        <v>32</v>
      </c>
      <c r="F233" s="160" t="s">
        <v>162</v>
      </c>
      <c r="H233" s="161">
        <v>231.51</v>
      </c>
      <c r="I233" s="162"/>
      <c r="L233" s="158"/>
      <c r="M233" s="163"/>
      <c r="T233" s="164"/>
      <c r="AT233" s="159" t="s">
        <v>159</v>
      </c>
      <c r="AU233" s="159" t="s">
        <v>87</v>
      </c>
      <c r="AV233" s="13" t="s">
        <v>155</v>
      </c>
      <c r="AW233" s="13" t="s">
        <v>39</v>
      </c>
      <c r="AX233" s="13" t="s">
        <v>85</v>
      </c>
      <c r="AY233" s="159" t="s">
        <v>147</v>
      </c>
    </row>
    <row r="234" spans="2:65" s="1" customFormat="1" ht="24.2" customHeight="1">
      <c r="B234" s="34"/>
      <c r="C234" s="133" t="s">
        <v>302</v>
      </c>
      <c r="D234" s="133" t="s">
        <v>150</v>
      </c>
      <c r="E234" s="134" t="s">
        <v>308</v>
      </c>
      <c r="F234" s="135" t="s">
        <v>309</v>
      </c>
      <c r="G234" s="136" t="s">
        <v>165</v>
      </c>
      <c r="H234" s="137">
        <v>231.51</v>
      </c>
      <c r="I234" s="138"/>
      <c r="J234" s="139">
        <f>ROUND(I234*H234,2)</f>
        <v>0</v>
      </c>
      <c r="K234" s="135" t="s">
        <v>154</v>
      </c>
      <c r="L234" s="34"/>
      <c r="M234" s="140" t="s">
        <v>32</v>
      </c>
      <c r="N234" s="141" t="s">
        <v>49</v>
      </c>
      <c r="P234" s="142">
        <f>O234*H234</f>
        <v>0</v>
      </c>
      <c r="Q234" s="142">
        <v>3.0000000000000001E-5</v>
      </c>
      <c r="R234" s="142">
        <f>Q234*H234</f>
        <v>6.9452999999999997E-3</v>
      </c>
      <c r="S234" s="142">
        <v>0</v>
      </c>
      <c r="T234" s="143">
        <f>S234*H234</f>
        <v>0</v>
      </c>
      <c r="AR234" s="144" t="s">
        <v>284</v>
      </c>
      <c r="AT234" s="144" t="s">
        <v>150</v>
      </c>
      <c r="AU234" s="144" t="s">
        <v>87</v>
      </c>
      <c r="AY234" s="18" t="s">
        <v>147</v>
      </c>
      <c r="BE234" s="145">
        <f>IF(N234="základní",J234,0)</f>
        <v>0</v>
      </c>
      <c r="BF234" s="145">
        <f>IF(N234="snížená",J234,0)</f>
        <v>0</v>
      </c>
      <c r="BG234" s="145">
        <f>IF(N234="zákl. přenesená",J234,0)</f>
        <v>0</v>
      </c>
      <c r="BH234" s="145">
        <f>IF(N234="sníž. přenesená",J234,0)</f>
        <v>0</v>
      </c>
      <c r="BI234" s="145">
        <f>IF(N234="nulová",J234,0)</f>
        <v>0</v>
      </c>
      <c r="BJ234" s="18" t="s">
        <v>85</v>
      </c>
      <c r="BK234" s="145">
        <f>ROUND(I234*H234,2)</f>
        <v>0</v>
      </c>
      <c r="BL234" s="18" t="s">
        <v>284</v>
      </c>
      <c r="BM234" s="144" t="s">
        <v>1419</v>
      </c>
    </row>
    <row r="235" spans="2:65" s="1" customFormat="1" ht="11.25">
      <c r="B235" s="34"/>
      <c r="D235" s="146" t="s">
        <v>157</v>
      </c>
      <c r="F235" s="147" t="s">
        <v>311</v>
      </c>
      <c r="I235" s="148"/>
      <c r="L235" s="34"/>
      <c r="M235" s="149"/>
      <c r="T235" s="55"/>
      <c r="AT235" s="18" t="s">
        <v>157</v>
      </c>
      <c r="AU235" s="18" t="s">
        <v>87</v>
      </c>
    </row>
    <row r="236" spans="2:65" s="14" customFormat="1" ht="11.25">
      <c r="B236" s="166"/>
      <c r="D236" s="151" t="s">
        <v>159</v>
      </c>
      <c r="E236" s="167" t="s">
        <v>32</v>
      </c>
      <c r="F236" s="168" t="s">
        <v>1412</v>
      </c>
      <c r="H236" s="167" t="s">
        <v>32</v>
      </c>
      <c r="I236" s="169"/>
      <c r="L236" s="166"/>
      <c r="M236" s="170"/>
      <c r="T236" s="171"/>
      <c r="AT236" s="167" t="s">
        <v>159</v>
      </c>
      <c r="AU236" s="167" t="s">
        <v>87</v>
      </c>
      <c r="AV236" s="14" t="s">
        <v>85</v>
      </c>
      <c r="AW236" s="14" t="s">
        <v>39</v>
      </c>
      <c r="AX236" s="14" t="s">
        <v>78</v>
      </c>
      <c r="AY236" s="167" t="s">
        <v>147</v>
      </c>
    </row>
    <row r="237" spans="2:65" s="12" customFormat="1" ht="11.25">
      <c r="B237" s="150"/>
      <c r="D237" s="151" t="s">
        <v>159</v>
      </c>
      <c r="E237" s="152" t="s">
        <v>32</v>
      </c>
      <c r="F237" s="153" t="s">
        <v>1413</v>
      </c>
      <c r="H237" s="154">
        <v>54.61</v>
      </c>
      <c r="I237" s="155"/>
      <c r="L237" s="150"/>
      <c r="M237" s="156"/>
      <c r="T237" s="157"/>
      <c r="AT237" s="152" t="s">
        <v>159</v>
      </c>
      <c r="AU237" s="152" t="s">
        <v>87</v>
      </c>
      <c r="AV237" s="12" t="s">
        <v>87</v>
      </c>
      <c r="AW237" s="12" t="s">
        <v>39</v>
      </c>
      <c r="AX237" s="12" t="s">
        <v>78</v>
      </c>
      <c r="AY237" s="152" t="s">
        <v>147</v>
      </c>
    </row>
    <row r="238" spans="2:65" s="12" customFormat="1" ht="11.25">
      <c r="B238" s="150"/>
      <c r="D238" s="151" t="s">
        <v>159</v>
      </c>
      <c r="E238" s="152" t="s">
        <v>32</v>
      </c>
      <c r="F238" s="153" t="s">
        <v>1414</v>
      </c>
      <c r="H238" s="154">
        <v>35.409999999999997</v>
      </c>
      <c r="I238" s="155"/>
      <c r="L238" s="150"/>
      <c r="M238" s="156"/>
      <c r="T238" s="157"/>
      <c r="AT238" s="152" t="s">
        <v>159</v>
      </c>
      <c r="AU238" s="152" t="s">
        <v>87</v>
      </c>
      <c r="AV238" s="12" t="s">
        <v>87</v>
      </c>
      <c r="AW238" s="12" t="s">
        <v>39</v>
      </c>
      <c r="AX238" s="12" t="s">
        <v>78</v>
      </c>
      <c r="AY238" s="152" t="s">
        <v>147</v>
      </c>
    </row>
    <row r="239" spans="2:65" s="12" customFormat="1" ht="11.25">
      <c r="B239" s="150"/>
      <c r="D239" s="151" t="s">
        <v>159</v>
      </c>
      <c r="E239" s="152" t="s">
        <v>32</v>
      </c>
      <c r="F239" s="153" t="s">
        <v>1415</v>
      </c>
      <c r="H239" s="154">
        <v>37.96</v>
      </c>
      <c r="I239" s="155"/>
      <c r="L239" s="150"/>
      <c r="M239" s="156"/>
      <c r="T239" s="157"/>
      <c r="AT239" s="152" t="s">
        <v>159</v>
      </c>
      <c r="AU239" s="152" t="s">
        <v>87</v>
      </c>
      <c r="AV239" s="12" t="s">
        <v>87</v>
      </c>
      <c r="AW239" s="12" t="s">
        <v>39</v>
      </c>
      <c r="AX239" s="12" t="s">
        <v>78</v>
      </c>
      <c r="AY239" s="152" t="s">
        <v>147</v>
      </c>
    </row>
    <row r="240" spans="2:65" s="12" customFormat="1" ht="11.25">
      <c r="B240" s="150"/>
      <c r="D240" s="151" t="s">
        <v>159</v>
      </c>
      <c r="E240" s="152" t="s">
        <v>32</v>
      </c>
      <c r="F240" s="153" t="s">
        <v>1416</v>
      </c>
      <c r="H240" s="154">
        <v>74</v>
      </c>
      <c r="I240" s="155"/>
      <c r="L240" s="150"/>
      <c r="M240" s="156"/>
      <c r="T240" s="157"/>
      <c r="AT240" s="152" t="s">
        <v>159</v>
      </c>
      <c r="AU240" s="152" t="s">
        <v>87</v>
      </c>
      <c r="AV240" s="12" t="s">
        <v>87</v>
      </c>
      <c r="AW240" s="12" t="s">
        <v>39</v>
      </c>
      <c r="AX240" s="12" t="s">
        <v>78</v>
      </c>
      <c r="AY240" s="152" t="s">
        <v>147</v>
      </c>
    </row>
    <row r="241" spans="2:65" s="12" customFormat="1" ht="11.25">
      <c r="B241" s="150"/>
      <c r="D241" s="151" t="s">
        <v>159</v>
      </c>
      <c r="E241" s="152" t="s">
        <v>32</v>
      </c>
      <c r="F241" s="153" t="s">
        <v>1417</v>
      </c>
      <c r="H241" s="154">
        <v>29.53</v>
      </c>
      <c r="I241" s="155"/>
      <c r="L241" s="150"/>
      <c r="M241" s="156"/>
      <c r="T241" s="157"/>
      <c r="AT241" s="152" t="s">
        <v>159</v>
      </c>
      <c r="AU241" s="152" t="s">
        <v>87</v>
      </c>
      <c r="AV241" s="12" t="s">
        <v>87</v>
      </c>
      <c r="AW241" s="12" t="s">
        <v>39</v>
      </c>
      <c r="AX241" s="12" t="s">
        <v>78</v>
      </c>
      <c r="AY241" s="152" t="s">
        <v>147</v>
      </c>
    </row>
    <row r="242" spans="2:65" s="13" customFormat="1" ht="11.25">
      <c r="B242" s="158"/>
      <c r="D242" s="151" t="s">
        <v>159</v>
      </c>
      <c r="E242" s="159" t="s">
        <v>32</v>
      </c>
      <c r="F242" s="160" t="s">
        <v>162</v>
      </c>
      <c r="H242" s="161">
        <v>231.51</v>
      </c>
      <c r="I242" s="162"/>
      <c r="L242" s="158"/>
      <c r="M242" s="163"/>
      <c r="T242" s="164"/>
      <c r="AT242" s="159" t="s">
        <v>159</v>
      </c>
      <c r="AU242" s="159" t="s">
        <v>87</v>
      </c>
      <c r="AV242" s="13" t="s">
        <v>155</v>
      </c>
      <c r="AW242" s="13" t="s">
        <v>39</v>
      </c>
      <c r="AX242" s="13" t="s">
        <v>85</v>
      </c>
      <c r="AY242" s="159" t="s">
        <v>147</v>
      </c>
    </row>
    <row r="243" spans="2:65" s="1" customFormat="1" ht="24.2" customHeight="1">
      <c r="B243" s="34"/>
      <c r="C243" s="133" t="s">
        <v>307</v>
      </c>
      <c r="D243" s="133" t="s">
        <v>150</v>
      </c>
      <c r="E243" s="134" t="s">
        <v>313</v>
      </c>
      <c r="F243" s="135" t="s">
        <v>314</v>
      </c>
      <c r="G243" s="136" t="s">
        <v>165</v>
      </c>
      <c r="H243" s="137">
        <v>231.51</v>
      </c>
      <c r="I243" s="138"/>
      <c r="J243" s="139">
        <f>ROUND(I243*H243,2)</f>
        <v>0</v>
      </c>
      <c r="K243" s="135" t="s">
        <v>154</v>
      </c>
      <c r="L243" s="34"/>
      <c r="M243" s="140" t="s">
        <v>32</v>
      </c>
      <c r="N243" s="141" t="s">
        <v>49</v>
      </c>
      <c r="P243" s="142">
        <f>O243*H243</f>
        <v>0</v>
      </c>
      <c r="Q243" s="142">
        <v>0</v>
      </c>
      <c r="R243" s="142">
        <f>Q243*H243</f>
        <v>0</v>
      </c>
      <c r="S243" s="142">
        <v>2.5000000000000001E-3</v>
      </c>
      <c r="T243" s="143">
        <f>S243*H243</f>
        <v>0.57877500000000004</v>
      </c>
      <c r="AR243" s="144" t="s">
        <v>284</v>
      </c>
      <c r="AT243" s="144" t="s">
        <v>150</v>
      </c>
      <c r="AU243" s="144" t="s">
        <v>87</v>
      </c>
      <c r="AY243" s="18" t="s">
        <v>147</v>
      </c>
      <c r="BE243" s="145">
        <f>IF(N243="základní",J243,0)</f>
        <v>0</v>
      </c>
      <c r="BF243" s="145">
        <f>IF(N243="snížená",J243,0)</f>
        <v>0</v>
      </c>
      <c r="BG243" s="145">
        <f>IF(N243="zákl. přenesená",J243,0)</f>
        <v>0</v>
      </c>
      <c r="BH243" s="145">
        <f>IF(N243="sníž. přenesená",J243,0)</f>
        <v>0</v>
      </c>
      <c r="BI243" s="145">
        <f>IF(N243="nulová",J243,0)</f>
        <v>0</v>
      </c>
      <c r="BJ243" s="18" t="s">
        <v>85</v>
      </c>
      <c r="BK243" s="145">
        <f>ROUND(I243*H243,2)</f>
        <v>0</v>
      </c>
      <c r="BL243" s="18" t="s">
        <v>284</v>
      </c>
      <c r="BM243" s="144" t="s">
        <v>1420</v>
      </c>
    </row>
    <row r="244" spans="2:65" s="1" customFormat="1" ht="11.25">
      <c r="B244" s="34"/>
      <c r="D244" s="146" t="s">
        <v>157</v>
      </c>
      <c r="F244" s="147" t="s">
        <v>316</v>
      </c>
      <c r="I244" s="148"/>
      <c r="L244" s="34"/>
      <c r="M244" s="149"/>
      <c r="T244" s="55"/>
      <c r="AT244" s="18" t="s">
        <v>157</v>
      </c>
      <c r="AU244" s="18" t="s">
        <v>87</v>
      </c>
    </row>
    <row r="245" spans="2:65" s="14" customFormat="1" ht="11.25">
      <c r="B245" s="166"/>
      <c r="D245" s="151" t="s">
        <v>159</v>
      </c>
      <c r="E245" s="167" t="s">
        <v>32</v>
      </c>
      <c r="F245" s="168" t="s">
        <v>1412</v>
      </c>
      <c r="H245" s="167" t="s">
        <v>32</v>
      </c>
      <c r="I245" s="169"/>
      <c r="L245" s="166"/>
      <c r="M245" s="170"/>
      <c r="T245" s="171"/>
      <c r="AT245" s="167" t="s">
        <v>159</v>
      </c>
      <c r="AU245" s="167" t="s">
        <v>87</v>
      </c>
      <c r="AV245" s="14" t="s">
        <v>85</v>
      </c>
      <c r="AW245" s="14" t="s">
        <v>39</v>
      </c>
      <c r="AX245" s="14" t="s">
        <v>78</v>
      </c>
      <c r="AY245" s="167" t="s">
        <v>147</v>
      </c>
    </row>
    <row r="246" spans="2:65" s="12" customFormat="1" ht="11.25">
      <c r="B246" s="150"/>
      <c r="D246" s="151" t="s">
        <v>159</v>
      </c>
      <c r="E246" s="152" t="s">
        <v>32</v>
      </c>
      <c r="F246" s="153" t="s">
        <v>1413</v>
      </c>
      <c r="H246" s="154">
        <v>54.61</v>
      </c>
      <c r="I246" s="155"/>
      <c r="L246" s="150"/>
      <c r="M246" s="156"/>
      <c r="T246" s="157"/>
      <c r="AT246" s="152" t="s">
        <v>159</v>
      </c>
      <c r="AU246" s="152" t="s">
        <v>87</v>
      </c>
      <c r="AV246" s="12" t="s">
        <v>87</v>
      </c>
      <c r="AW246" s="12" t="s">
        <v>39</v>
      </c>
      <c r="AX246" s="12" t="s">
        <v>78</v>
      </c>
      <c r="AY246" s="152" t="s">
        <v>147</v>
      </c>
    </row>
    <row r="247" spans="2:65" s="12" customFormat="1" ht="11.25">
      <c r="B247" s="150"/>
      <c r="D247" s="151" t="s">
        <v>159</v>
      </c>
      <c r="E247" s="152" t="s">
        <v>32</v>
      </c>
      <c r="F247" s="153" t="s">
        <v>1414</v>
      </c>
      <c r="H247" s="154">
        <v>35.409999999999997</v>
      </c>
      <c r="I247" s="155"/>
      <c r="L247" s="150"/>
      <c r="M247" s="156"/>
      <c r="T247" s="157"/>
      <c r="AT247" s="152" t="s">
        <v>159</v>
      </c>
      <c r="AU247" s="152" t="s">
        <v>87</v>
      </c>
      <c r="AV247" s="12" t="s">
        <v>87</v>
      </c>
      <c r="AW247" s="12" t="s">
        <v>39</v>
      </c>
      <c r="AX247" s="12" t="s">
        <v>78</v>
      </c>
      <c r="AY247" s="152" t="s">
        <v>147</v>
      </c>
    </row>
    <row r="248" spans="2:65" s="12" customFormat="1" ht="11.25">
      <c r="B248" s="150"/>
      <c r="D248" s="151" t="s">
        <v>159</v>
      </c>
      <c r="E248" s="152" t="s">
        <v>32</v>
      </c>
      <c r="F248" s="153" t="s">
        <v>1415</v>
      </c>
      <c r="H248" s="154">
        <v>37.96</v>
      </c>
      <c r="I248" s="155"/>
      <c r="L248" s="150"/>
      <c r="M248" s="156"/>
      <c r="T248" s="157"/>
      <c r="AT248" s="152" t="s">
        <v>159</v>
      </c>
      <c r="AU248" s="152" t="s">
        <v>87</v>
      </c>
      <c r="AV248" s="12" t="s">
        <v>87</v>
      </c>
      <c r="AW248" s="12" t="s">
        <v>39</v>
      </c>
      <c r="AX248" s="12" t="s">
        <v>78</v>
      </c>
      <c r="AY248" s="152" t="s">
        <v>147</v>
      </c>
    </row>
    <row r="249" spans="2:65" s="12" customFormat="1" ht="11.25">
      <c r="B249" s="150"/>
      <c r="D249" s="151" t="s">
        <v>159</v>
      </c>
      <c r="E249" s="152" t="s">
        <v>32</v>
      </c>
      <c r="F249" s="153" t="s">
        <v>1416</v>
      </c>
      <c r="H249" s="154">
        <v>74</v>
      </c>
      <c r="I249" s="155"/>
      <c r="L249" s="150"/>
      <c r="M249" s="156"/>
      <c r="T249" s="157"/>
      <c r="AT249" s="152" t="s">
        <v>159</v>
      </c>
      <c r="AU249" s="152" t="s">
        <v>87</v>
      </c>
      <c r="AV249" s="12" t="s">
        <v>87</v>
      </c>
      <c r="AW249" s="12" t="s">
        <v>39</v>
      </c>
      <c r="AX249" s="12" t="s">
        <v>78</v>
      </c>
      <c r="AY249" s="152" t="s">
        <v>147</v>
      </c>
    </row>
    <row r="250" spans="2:65" s="12" customFormat="1" ht="11.25">
      <c r="B250" s="150"/>
      <c r="D250" s="151" t="s">
        <v>159</v>
      </c>
      <c r="E250" s="152" t="s">
        <v>32</v>
      </c>
      <c r="F250" s="153" t="s">
        <v>1417</v>
      </c>
      <c r="H250" s="154">
        <v>29.53</v>
      </c>
      <c r="I250" s="155"/>
      <c r="L250" s="150"/>
      <c r="M250" s="156"/>
      <c r="T250" s="157"/>
      <c r="AT250" s="152" t="s">
        <v>159</v>
      </c>
      <c r="AU250" s="152" t="s">
        <v>87</v>
      </c>
      <c r="AV250" s="12" t="s">
        <v>87</v>
      </c>
      <c r="AW250" s="12" t="s">
        <v>39</v>
      </c>
      <c r="AX250" s="12" t="s">
        <v>78</v>
      </c>
      <c r="AY250" s="152" t="s">
        <v>147</v>
      </c>
    </row>
    <row r="251" spans="2:65" s="13" customFormat="1" ht="11.25">
      <c r="B251" s="158"/>
      <c r="D251" s="151" t="s">
        <v>159</v>
      </c>
      <c r="E251" s="159" t="s">
        <v>32</v>
      </c>
      <c r="F251" s="160" t="s">
        <v>162</v>
      </c>
      <c r="H251" s="161">
        <v>231.51</v>
      </c>
      <c r="I251" s="162"/>
      <c r="L251" s="158"/>
      <c r="M251" s="163"/>
      <c r="T251" s="164"/>
      <c r="AT251" s="159" t="s">
        <v>159</v>
      </c>
      <c r="AU251" s="159" t="s">
        <v>87</v>
      </c>
      <c r="AV251" s="13" t="s">
        <v>155</v>
      </c>
      <c r="AW251" s="13" t="s">
        <v>39</v>
      </c>
      <c r="AX251" s="13" t="s">
        <v>85</v>
      </c>
      <c r="AY251" s="159" t="s">
        <v>147</v>
      </c>
    </row>
    <row r="252" spans="2:65" s="1" customFormat="1" ht="24.2" customHeight="1">
      <c r="B252" s="34"/>
      <c r="C252" s="133" t="s">
        <v>312</v>
      </c>
      <c r="D252" s="133" t="s">
        <v>150</v>
      </c>
      <c r="E252" s="134" t="s">
        <v>317</v>
      </c>
      <c r="F252" s="135" t="s">
        <v>318</v>
      </c>
      <c r="G252" s="136" t="s">
        <v>165</v>
      </c>
      <c r="H252" s="137">
        <v>231.51</v>
      </c>
      <c r="I252" s="138"/>
      <c r="J252" s="139">
        <f>ROUND(I252*H252,2)</f>
        <v>0</v>
      </c>
      <c r="K252" s="135" t="s">
        <v>154</v>
      </c>
      <c r="L252" s="34"/>
      <c r="M252" s="140" t="s">
        <v>32</v>
      </c>
      <c r="N252" s="141" t="s">
        <v>49</v>
      </c>
      <c r="P252" s="142">
        <f>O252*H252</f>
        <v>0</v>
      </c>
      <c r="Q252" s="142">
        <v>5.0000000000000001E-4</v>
      </c>
      <c r="R252" s="142">
        <f>Q252*H252</f>
        <v>0.115755</v>
      </c>
      <c r="S252" s="142">
        <v>0</v>
      </c>
      <c r="T252" s="143">
        <f>S252*H252</f>
        <v>0</v>
      </c>
      <c r="AR252" s="144" t="s">
        <v>284</v>
      </c>
      <c r="AT252" s="144" t="s">
        <v>150</v>
      </c>
      <c r="AU252" s="144" t="s">
        <v>87</v>
      </c>
      <c r="AY252" s="18" t="s">
        <v>147</v>
      </c>
      <c r="BE252" s="145">
        <f>IF(N252="základní",J252,0)</f>
        <v>0</v>
      </c>
      <c r="BF252" s="145">
        <f>IF(N252="snížená",J252,0)</f>
        <v>0</v>
      </c>
      <c r="BG252" s="145">
        <f>IF(N252="zákl. přenesená",J252,0)</f>
        <v>0</v>
      </c>
      <c r="BH252" s="145">
        <f>IF(N252="sníž. přenesená",J252,0)</f>
        <v>0</v>
      </c>
      <c r="BI252" s="145">
        <f>IF(N252="nulová",J252,0)</f>
        <v>0</v>
      </c>
      <c r="BJ252" s="18" t="s">
        <v>85</v>
      </c>
      <c r="BK252" s="145">
        <f>ROUND(I252*H252,2)</f>
        <v>0</v>
      </c>
      <c r="BL252" s="18" t="s">
        <v>284</v>
      </c>
      <c r="BM252" s="144" t="s">
        <v>1421</v>
      </c>
    </row>
    <row r="253" spans="2:65" s="1" customFormat="1" ht="11.25">
      <c r="B253" s="34"/>
      <c r="D253" s="146" t="s">
        <v>157</v>
      </c>
      <c r="F253" s="147" t="s">
        <v>320</v>
      </c>
      <c r="I253" s="148"/>
      <c r="L253" s="34"/>
      <c r="M253" s="149"/>
      <c r="T253" s="55"/>
      <c r="AT253" s="18" t="s">
        <v>157</v>
      </c>
      <c r="AU253" s="18" t="s">
        <v>87</v>
      </c>
    </row>
    <row r="254" spans="2:65" s="14" customFormat="1" ht="11.25">
      <c r="B254" s="166"/>
      <c r="D254" s="151" t="s">
        <v>159</v>
      </c>
      <c r="E254" s="167" t="s">
        <v>32</v>
      </c>
      <c r="F254" s="168" t="s">
        <v>1412</v>
      </c>
      <c r="H254" s="167" t="s">
        <v>32</v>
      </c>
      <c r="I254" s="169"/>
      <c r="L254" s="166"/>
      <c r="M254" s="170"/>
      <c r="T254" s="171"/>
      <c r="AT254" s="167" t="s">
        <v>159</v>
      </c>
      <c r="AU254" s="167" t="s">
        <v>87</v>
      </c>
      <c r="AV254" s="14" t="s">
        <v>85</v>
      </c>
      <c r="AW254" s="14" t="s">
        <v>39</v>
      </c>
      <c r="AX254" s="14" t="s">
        <v>78</v>
      </c>
      <c r="AY254" s="167" t="s">
        <v>147</v>
      </c>
    </row>
    <row r="255" spans="2:65" s="12" customFormat="1" ht="11.25">
      <c r="B255" s="150"/>
      <c r="D255" s="151" t="s">
        <v>159</v>
      </c>
      <c r="E255" s="152" t="s">
        <v>32</v>
      </c>
      <c r="F255" s="153" t="s">
        <v>1413</v>
      </c>
      <c r="H255" s="154">
        <v>54.61</v>
      </c>
      <c r="I255" s="155"/>
      <c r="L255" s="150"/>
      <c r="M255" s="156"/>
      <c r="T255" s="157"/>
      <c r="AT255" s="152" t="s">
        <v>159</v>
      </c>
      <c r="AU255" s="152" t="s">
        <v>87</v>
      </c>
      <c r="AV255" s="12" t="s">
        <v>87</v>
      </c>
      <c r="AW255" s="12" t="s">
        <v>39</v>
      </c>
      <c r="AX255" s="12" t="s">
        <v>78</v>
      </c>
      <c r="AY255" s="152" t="s">
        <v>147</v>
      </c>
    </row>
    <row r="256" spans="2:65" s="12" customFormat="1" ht="11.25">
      <c r="B256" s="150"/>
      <c r="D256" s="151" t="s">
        <v>159</v>
      </c>
      <c r="E256" s="152" t="s">
        <v>32</v>
      </c>
      <c r="F256" s="153" t="s">
        <v>1414</v>
      </c>
      <c r="H256" s="154">
        <v>35.409999999999997</v>
      </c>
      <c r="I256" s="155"/>
      <c r="L256" s="150"/>
      <c r="M256" s="156"/>
      <c r="T256" s="157"/>
      <c r="AT256" s="152" t="s">
        <v>159</v>
      </c>
      <c r="AU256" s="152" t="s">
        <v>87</v>
      </c>
      <c r="AV256" s="12" t="s">
        <v>87</v>
      </c>
      <c r="AW256" s="12" t="s">
        <v>39</v>
      </c>
      <c r="AX256" s="12" t="s">
        <v>78</v>
      </c>
      <c r="AY256" s="152" t="s">
        <v>147</v>
      </c>
    </row>
    <row r="257" spans="2:65" s="12" customFormat="1" ht="11.25">
      <c r="B257" s="150"/>
      <c r="D257" s="151" t="s">
        <v>159</v>
      </c>
      <c r="E257" s="152" t="s">
        <v>32</v>
      </c>
      <c r="F257" s="153" t="s">
        <v>1415</v>
      </c>
      <c r="H257" s="154">
        <v>37.96</v>
      </c>
      <c r="I257" s="155"/>
      <c r="L257" s="150"/>
      <c r="M257" s="156"/>
      <c r="T257" s="157"/>
      <c r="AT257" s="152" t="s">
        <v>159</v>
      </c>
      <c r="AU257" s="152" t="s">
        <v>87</v>
      </c>
      <c r="AV257" s="12" t="s">
        <v>87</v>
      </c>
      <c r="AW257" s="12" t="s">
        <v>39</v>
      </c>
      <c r="AX257" s="12" t="s">
        <v>78</v>
      </c>
      <c r="AY257" s="152" t="s">
        <v>147</v>
      </c>
    </row>
    <row r="258" spans="2:65" s="12" customFormat="1" ht="11.25">
      <c r="B258" s="150"/>
      <c r="D258" s="151" t="s">
        <v>159</v>
      </c>
      <c r="E258" s="152" t="s">
        <v>32</v>
      </c>
      <c r="F258" s="153" t="s">
        <v>1416</v>
      </c>
      <c r="H258" s="154">
        <v>74</v>
      </c>
      <c r="I258" s="155"/>
      <c r="L258" s="150"/>
      <c r="M258" s="156"/>
      <c r="T258" s="157"/>
      <c r="AT258" s="152" t="s">
        <v>159</v>
      </c>
      <c r="AU258" s="152" t="s">
        <v>87</v>
      </c>
      <c r="AV258" s="12" t="s">
        <v>87</v>
      </c>
      <c r="AW258" s="12" t="s">
        <v>39</v>
      </c>
      <c r="AX258" s="12" t="s">
        <v>78</v>
      </c>
      <c r="AY258" s="152" t="s">
        <v>147</v>
      </c>
    </row>
    <row r="259" spans="2:65" s="12" customFormat="1" ht="11.25">
      <c r="B259" s="150"/>
      <c r="D259" s="151" t="s">
        <v>159</v>
      </c>
      <c r="E259" s="152" t="s">
        <v>32</v>
      </c>
      <c r="F259" s="153" t="s">
        <v>1417</v>
      </c>
      <c r="H259" s="154">
        <v>29.53</v>
      </c>
      <c r="I259" s="155"/>
      <c r="L259" s="150"/>
      <c r="M259" s="156"/>
      <c r="T259" s="157"/>
      <c r="AT259" s="152" t="s">
        <v>159</v>
      </c>
      <c r="AU259" s="152" t="s">
        <v>87</v>
      </c>
      <c r="AV259" s="12" t="s">
        <v>87</v>
      </c>
      <c r="AW259" s="12" t="s">
        <v>39</v>
      </c>
      <c r="AX259" s="12" t="s">
        <v>78</v>
      </c>
      <c r="AY259" s="152" t="s">
        <v>147</v>
      </c>
    </row>
    <row r="260" spans="2:65" s="13" customFormat="1" ht="11.25">
      <c r="B260" s="158"/>
      <c r="D260" s="151" t="s">
        <v>159</v>
      </c>
      <c r="E260" s="159" t="s">
        <v>32</v>
      </c>
      <c r="F260" s="160" t="s">
        <v>162</v>
      </c>
      <c r="H260" s="161">
        <v>231.51</v>
      </c>
      <c r="I260" s="162"/>
      <c r="L260" s="158"/>
      <c r="M260" s="163"/>
      <c r="T260" s="164"/>
      <c r="AT260" s="159" t="s">
        <v>159</v>
      </c>
      <c r="AU260" s="159" t="s">
        <v>87</v>
      </c>
      <c r="AV260" s="13" t="s">
        <v>155</v>
      </c>
      <c r="AW260" s="13" t="s">
        <v>39</v>
      </c>
      <c r="AX260" s="13" t="s">
        <v>85</v>
      </c>
      <c r="AY260" s="159" t="s">
        <v>147</v>
      </c>
    </row>
    <row r="261" spans="2:65" s="1" customFormat="1" ht="24.2" customHeight="1">
      <c r="B261" s="34"/>
      <c r="C261" s="179" t="s">
        <v>7</v>
      </c>
      <c r="D261" s="179" t="s">
        <v>322</v>
      </c>
      <c r="E261" s="180" t="s">
        <v>323</v>
      </c>
      <c r="F261" s="181" t="s">
        <v>324</v>
      </c>
      <c r="G261" s="182" t="s">
        <v>165</v>
      </c>
      <c r="H261" s="183">
        <v>266.23700000000002</v>
      </c>
      <c r="I261" s="184"/>
      <c r="J261" s="185">
        <f>ROUND(I261*H261,2)</f>
        <v>0</v>
      </c>
      <c r="K261" s="181" t="s">
        <v>154</v>
      </c>
      <c r="L261" s="186"/>
      <c r="M261" s="187" t="s">
        <v>32</v>
      </c>
      <c r="N261" s="188" t="s">
        <v>49</v>
      </c>
      <c r="P261" s="142">
        <f>O261*H261</f>
        <v>0</v>
      </c>
      <c r="Q261" s="142">
        <v>1.15E-3</v>
      </c>
      <c r="R261" s="142">
        <f>Q261*H261</f>
        <v>0.30617255000000004</v>
      </c>
      <c r="S261" s="142">
        <v>0</v>
      </c>
      <c r="T261" s="143">
        <f>S261*H261</f>
        <v>0</v>
      </c>
      <c r="AR261" s="144" t="s">
        <v>325</v>
      </c>
      <c r="AT261" s="144" t="s">
        <v>322</v>
      </c>
      <c r="AU261" s="144" t="s">
        <v>87</v>
      </c>
      <c r="AY261" s="18" t="s">
        <v>147</v>
      </c>
      <c r="BE261" s="145">
        <f>IF(N261="základní",J261,0)</f>
        <v>0</v>
      </c>
      <c r="BF261" s="145">
        <f>IF(N261="snížená",J261,0)</f>
        <v>0</v>
      </c>
      <c r="BG261" s="145">
        <f>IF(N261="zákl. přenesená",J261,0)</f>
        <v>0</v>
      </c>
      <c r="BH261" s="145">
        <f>IF(N261="sníž. přenesená",J261,0)</f>
        <v>0</v>
      </c>
      <c r="BI261" s="145">
        <f>IF(N261="nulová",J261,0)</f>
        <v>0</v>
      </c>
      <c r="BJ261" s="18" t="s">
        <v>85</v>
      </c>
      <c r="BK261" s="145">
        <f>ROUND(I261*H261,2)</f>
        <v>0</v>
      </c>
      <c r="BL261" s="18" t="s">
        <v>284</v>
      </c>
      <c r="BM261" s="144" t="s">
        <v>1422</v>
      </c>
    </row>
    <row r="262" spans="2:65" s="1" customFormat="1" ht="19.5">
      <c r="B262" s="34"/>
      <c r="D262" s="151" t="s">
        <v>168</v>
      </c>
      <c r="F262" s="165" t="s">
        <v>327</v>
      </c>
      <c r="I262" s="148"/>
      <c r="L262" s="34"/>
      <c r="M262" s="149"/>
      <c r="T262" s="55"/>
      <c r="AT262" s="18" t="s">
        <v>168</v>
      </c>
      <c r="AU262" s="18" t="s">
        <v>87</v>
      </c>
    </row>
    <row r="263" spans="2:65" s="14" customFormat="1" ht="11.25">
      <c r="B263" s="166"/>
      <c r="D263" s="151" t="s">
        <v>159</v>
      </c>
      <c r="E263" s="167" t="s">
        <v>32</v>
      </c>
      <c r="F263" s="168" t="s">
        <v>1412</v>
      </c>
      <c r="H263" s="167" t="s">
        <v>32</v>
      </c>
      <c r="I263" s="169"/>
      <c r="L263" s="166"/>
      <c r="M263" s="170"/>
      <c r="T263" s="171"/>
      <c r="AT263" s="167" t="s">
        <v>159</v>
      </c>
      <c r="AU263" s="167" t="s">
        <v>87</v>
      </c>
      <c r="AV263" s="14" t="s">
        <v>85</v>
      </c>
      <c r="AW263" s="14" t="s">
        <v>39</v>
      </c>
      <c r="AX263" s="14" t="s">
        <v>78</v>
      </c>
      <c r="AY263" s="167" t="s">
        <v>147</v>
      </c>
    </row>
    <row r="264" spans="2:65" s="12" customFormat="1" ht="11.25">
      <c r="B264" s="150"/>
      <c r="D264" s="151" t="s">
        <v>159</v>
      </c>
      <c r="E264" s="152" t="s">
        <v>32</v>
      </c>
      <c r="F264" s="153" t="s">
        <v>1413</v>
      </c>
      <c r="H264" s="154">
        <v>54.61</v>
      </c>
      <c r="I264" s="155"/>
      <c r="L264" s="150"/>
      <c r="M264" s="156"/>
      <c r="T264" s="157"/>
      <c r="AT264" s="152" t="s">
        <v>159</v>
      </c>
      <c r="AU264" s="152" t="s">
        <v>87</v>
      </c>
      <c r="AV264" s="12" t="s">
        <v>87</v>
      </c>
      <c r="AW264" s="12" t="s">
        <v>39</v>
      </c>
      <c r="AX264" s="12" t="s">
        <v>78</v>
      </c>
      <c r="AY264" s="152" t="s">
        <v>147</v>
      </c>
    </row>
    <row r="265" spans="2:65" s="12" customFormat="1" ht="11.25">
      <c r="B265" s="150"/>
      <c r="D265" s="151" t="s">
        <v>159</v>
      </c>
      <c r="E265" s="152" t="s">
        <v>32</v>
      </c>
      <c r="F265" s="153" t="s">
        <v>1414</v>
      </c>
      <c r="H265" s="154">
        <v>35.409999999999997</v>
      </c>
      <c r="I265" s="155"/>
      <c r="L265" s="150"/>
      <c r="M265" s="156"/>
      <c r="T265" s="157"/>
      <c r="AT265" s="152" t="s">
        <v>159</v>
      </c>
      <c r="AU265" s="152" t="s">
        <v>87</v>
      </c>
      <c r="AV265" s="12" t="s">
        <v>87</v>
      </c>
      <c r="AW265" s="12" t="s">
        <v>39</v>
      </c>
      <c r="AX265" s="12" t="s">
        <v>78</v>
      </c>
      <c r="AY265" s="152" t="s">
        <v>147</v>
      </c>
    </row>
    <row r="266" spans="2:65" s="12" customFormat="1" ht="11.25">
      <c r="B266" s="150"/>
      <c r="D266" s="151" t="s">
        <v>159</v>
      </c>
      <c r="E266" s="152" t="s">
        <v>32</v>
      </c>
      <c r="F266" s="153" t="s">
        <v>1415</v>
      </c>
      <c r="H266" s="154">
        <v>37.96</v>
      </c>
      <c r="I266" s="155"/>
      <c r="L266" s="150"/>
      <c r="M266" s="156"/>
      <c r="T266" s="157"/>
      <c r="AT266" s="152" t="s">
        <v>159</v>
      </c>
      <c r="AU266" s="152" t="s">
        <v>87</v>
      </c>
      <c r="AV266" s="12" t="s">
        <v>87</v>
      </c>
      <c r="AW266" s="12" t="s">
        <v>39</v>
      </c>
      <c r="AX266" s="12" t="s">
        <v>78</v>
      </c>
      <c r="AY266" s="152" t="s">
        <v>147</v>
      </c>
    </row>
    <row r="267" spans="2:65" s="12" customFormat="1" ht="11.25">
      <c r="B267" s="150"/>
      <c r="D267" s="151" t="s">
        <v>159</v>
      </c>
      <c r="E267" s="152" t="s">
        <v>32</v>
      </c>
      <c r="F267" s="153" t="s">
        <v>1416</v>
      </c>
      <c r="H267" s="154">
        <v>74</v>
      </c>
      <c r="I267" s="155"/>
      <c r="L267" s="150"/>
      <c r="M267" s="156"/>
      <c r="T267" s="157"/>
      <c r="AT267" s="152" t="s">
        <v>159</v>
      </c>
      <c r="AU267" s="152" t="s">
        <v>87</v>
      </c>
      <c r="AV267" s="12" t="s">
        <v>87</v>
      </c>
      <c r="AW267" s="12" t="s">
        <v>39</v>
      </c>
      <c r="AX267" s="12" t="s">
        <v>78</v>
      </c>
      <c r="AY267" s="152" t="s">
        <v>147</v>
      </c>
    </row>
    <row r="268" spans="2:65" s="12" customFormat="1" ht="11.25">
      <c r="B268" s="150"/>
      <c r="D268" s="151" t="s">
        <v>159</v>
      </c>
      <c r="E268" s="152" t="s">
        <v>32</v>
      </c>
      <c r="F268" s="153" t="s">
        <v>1417</v>
      </c>
      <c r="H268" s="154">
        <v>29.53</v>
      </c>
      <c r="I268" s="155"/>
      <c r="L268" s="150"/>
      <c r="M268" s="156"/>
      <c r="T268" s="157"/>
      <c r="AT268" s="152" t="s">
        <v>159</v>
      </c>
      <c r="AU268" s="152" t="s">
        <v>87</v>
      </c>
      <c r="AV268" s="12" t="s">
        <v>87</v>
      </c>
      <c r="AW268" s="12" t="s">
        <v>39</v>
      </c>
      <c r="AX268" s="12" t="s">
        <v>78</v>
      </c>
      <c r="AY268" s="152" t="s">
        <v>147</v>
      </c>
    </row>
    <row r="269" spans="2:65" s="13" customFormat="1" ht="11.25">
      <c r="B269" s="158"/>
      <c r="D269" s="151" t="s">
        <v>159</v>
      </c>
      <c r="E269" s="159" t="s">
        <v>32</v>
      </c>
      <c r="F269" s="160" t="s">
        <v>162</v>
      </c>
      <c r="H269" s="161">
        <v>231.51</v>
      </c>
      <c r="I269" s="162"/>
      <c r="L269" s="158"/>
      <c r="M269" s="163"/>
      <c r="T269" s="164"/>
      <c r="AT269" s="159" t="s">
        <v>159</v>
      </c>
      <c r="AU269" s="159" t="s">
        <v>87</v>
      </c>
      <c r="AV269" s="13" t="s">
        <v>155</v>
      </c>
      <c r="AW269" s="13" t="s">
        <v>39</v>
      </c>
      <c r="AX269" s="13" t="s">
        <v>85</v>
      </c>
      <c r="AY269" s="159" t="s">
        <v>147</v>
      </c>
    </row>
    <row r="270" spans="2:65" s="12" customFormat="1" ht="11.25">
      <c r="B270" s="150"/>
      <c r="D270" s="151" t="s">
        <v>159</v>
      </c>
      <c r="F270" s="153" t="s">
        <v>1423</v>
      </c>
      <c r="H270" s="154">
        <v>266.23700000000002</v>
      </c>
      <c r="I270" s="155"/>
      <c r="L270" s="150"/>
      <c r="M270" s="156"/>
      <c r="T270" s="157"/>
      <c r="AT270" s="152" t="s">
        <v>159</v>
      </c>
      <c r="AU270" s="152" t="s">
        <v>87</v>
      </c>
      <c r="AV270" s="12" t="s">
        <v>87</v>
      </c>
      <c r="AW270" s="12" t="s">
        <v>4</v>
      </c>
      <c r="AX270" s="12" t="s">
        <v>85</v>
      </c>
      <c r="AY270" s="152" t="s">
        <v>147</v>
      </c>
    </row>
    <row r="271" spans="2:65" s="1" customFormat="1" ht="21.75" customHeight="1">
      <c r="B271" s="34"/>
      <c r="C271" s="133" t="s">
        <v>321</v>
      </c>
      <c r="D271" s="133" t="s">
        <v>150</v>
      </c>
      <c r="E271" s="134" t="s">
        <v>331</v>
      </c>
      <c r="F271" s="135" t="s">
        <v>332</v>
      </c>
      <c r="G271" s="136" t="s">
        <v>242</v>
      </c>
      <c r="H271" s="137">
        <v>168.74</v>
      </c>
      <c r="I271" s="138"/>
      <c r="J271" s="139">
        <f>ROUND(I271*H271,2)</f>
        <v>0</v>
      </c>
      <c r="K271" s="135" t="s">
        <v>154</v>
      </c>
      <c r="L271" s="34"/>
      <c r="M271" s="140" t="s">
        <v>32</v>
      </c>
      <c r="N271" s="141" t="s">
        <v>49</v>
      </c>
      <c r="P271" s="142">
        <f>O271*H271</f>
        <v>0</v>
      </c>
      <c r="Q271" s="142">
        <v>0</v>
      </c>
      <c r="R271" s="142">
        <f>Q271*H271</f>
        <v>0</v>
      </c>
      <c r="S271" s="142">
        <v>2.9999999999999997E-4</v>
      </c>
      <c r="T271" s="143">
        <f>S271*H271</f>
        <v>5.0622E-2</v>
      </c>
      <c r="AR271" s="144" t="s">
        <v>284</v>
      </c>
      <c r="AT271" s="144" t="s">
        <v>150</v>
      </c>
      <c r="AU271" s="144" t="s">
        <v>87</v>
      </c>
      <c r="AY271" s="18" t="s">
        <v>147</v>
      </c>
      <c r="BE271" s="145">
        <f>IF(N271="základní",J271,0)</f>
        <v>0</v>
      </c>
      <c r="BF271" s="145">
        <f>IF(N271="snížená",J271,0)</f>
        <v>0</v>
      </c>
      <c r="BG271" s="145">
        <f>IF(N271="zákl. přenesená",J271,0)</f>
        <v>0</v>
      </c>
      <c r="BH271" s="145">
        <f>IF(N271="sníž. přenesená",J271,0)</f>
        <v>0</v>
      </c>
      <c r="BI271" s="145">
        <f>IF(N271="nulová",J271,0)</f>
        <v>0</v>
      </c>
      <c r="BJ271" s="18" t="s">
        <v>85</v>
      </c>
      <c r="BK271" s="145">
        <f>ROUND(I271*H271,2)</f>
        <v>0</v>
      </c>
      <c r="BL271" s="18" t="s">
        <v>284</v>
      </c>
      <c r="BM271" s="144" t="s">
        <v>1424</v>
      </c>
    </row>
    <row r="272" spans="2:65" s="1" customFormat="1" ht="11.25">
      <c r="B272" s="34"/>
      <c r="D272" s="146" t="s">
        <v>157</v>
      </c>
      <c r="F272" s="147" t="s">
        <v>334</v>
      </c>
      <c r="I272" s="148"/>
      <c r="L272" s="34"/>
      <c r="M272" s="149"/>
      <c r="T272" s="55"/>
      <c r="AT272" s="18" t="s">
        <v>157</v>
      </c>
      <c r="AU272" s="18" t="s">
        <v>87</v>
      </c>
    </row>
    <row r="273" spans="2:65" s="14" customFormat="1" ht="11.25">
      <c r="B273" s="166"/>
      <c r="D273" s="151" t="s">
        <v>159</v>
      </c>
      <c r="E273" s="167" t="s">
        <v>32</v>
      </c>
      <c r="F273" s="168" t="s">
        <v>1412</v>
      </c>
      <c r="H273" s="167" t="s">
        <v>32</v>
      </c>
      <c r="I273" s="169"/>
      <c r="L273" s="166"/>
      <c r="M273" s="170"/>
      <c r="T273" s="171"/>
      <c r="AT273" s="167" t="s">
        <v>159</v>
      </c>
      <c r="AU273" s="167" t="s">
        <v>87</v>
      </c>
      <c r="AV273" s="14" t="s">
        <v>85</v>
      </c>
      <c r="AW273" s="14" t="s">
        <v>39</v>
      </c>
      <c r="AX273" s="14" t="s">
        <v>78</v>
      </c>
      <c r="AY273" s="167" t="s">
        <v>147</v>
      </c>
    </row>
    <row r="274" spans="2:65" s="12" customFormat="1" ht="11.25">
      <c r="B274" s="150"/>
      <c r="D274" s="151" t="s">
        <v>159</v>
      </c>
      <c r="E274" s="152" t="s">
        <v>32</v>
      </c>
      <c r="F274" s="153" t="s">
        <v>1425</v>
      </c>
      <c r="H274" s="154">
        <v>28.19</v>
      </c>
      <c r="I274" s="155"/>
      <c r="L274" s="150"/>
      <c r="M274" s="156"/>
      <c r="T274" s="157"/>
      <c r="AT274" s="152" t="s">
        <v>159</v>
      </c>
      <c r="AU274" s="152" t="s">
        <v>87</v>
      </c>
      <c r="AV274" s="12" t="s">
        <v>87</v>
      </c>
      <c r="AW274" s="12" t="s">
        <v>39</v>
      </c>
      <c r="AX274" s="12" t="s">
        <v>78</v>
      </c>
      <c r="AY274" s="152" t="s">
        <v>147</v>
      </c>
    </row>
    <row r="275" spans="2:65" s="12" customFormat="1" ht="11.25">
      <c r="B275" s="150"/>
      <c r="D275" s="151" t="s">
        <v>159</v>
      </c>
      <c r="E275" s="152" t="s">
        <v>32</v>
      </c>
      <c r="F275" s="153" t="s">
        <v>1426</v>
      </c>
      <c r="H275" s="154">
        <v>22.79</v>
      </c>
      <c r="I275" s="155"/>
      <c r="L275" s="150"/>
      <c r="M275" s="156"/>
      <c r="T275" s="157"/>
      <c r="AT275" s="152" t="s">
        <v>159</v>
      </c>
      <c r="AU275" s="152" t="s">
        <v>87</v>
      </c>
      <c r="AV275" s="12" t="s">
        <v>87</v>
      </c>
      <c r="AW275" s="12" t="s">
        <v>39</v>
      </c>
      <c r="AX275" s="12" t="s">
        <v>78</v>
      </c>
      <c r="AY275" s="152" t="s">
        <v>147</v>
      </c>
    </row>
    <row r="276" spans="2:65" s="12" customFormat="1" ht="11.25">
      <c r="B276" s="150"/>
      <c r="D276" s="151" t="s">
        <v>159</v>
      </c>
      <c r="E276" s="152" t="s">
        <v>32</v>
      </c>
      <c r="F276" s="153" t="s">
        <v>1427</v>
      </c>
      <c r="H276" s="154">
        <v>23.79</v>
      </c>
      <c r="I276" s="155"/>
      <c r="L276" s="150"/>
      <c r="M276" s="156"/>
      <c r="T276" s="157"/>
      <c r="AT276" s="152" t="s">
        <v>159</v>
      </c>
      <c r="AU276" s="152" t="s">
        <v>87</v>
      </c>
      <c r="AV276" s="12" t="s">
        <v>87</v>
      </c>
      <c r="AW276" s="12" t="s">
        <v>39</v>
      </c>
      <c r="AX276" s="12" t="s">
        <v>78</v>
      </c>
      <c r="AY276" s="152" t="s">
        <v>147</v>
      </c>
    </row>
    <row r="277" spans="2:65" s="12" customFormat="1" ht="11.25">
      <c r="B277" s="150"/>
      <c r="D277" s="151" t="s">
        <v>159</v>
      </c>
      <c r="E277" s="152" t="s">
        <v>32</v>
      </c>
      <c r="F277" s="153" t="s">
        <v>1428</v>
      </c>
      <c r="H277" s="154">
        <v>71.8</v>
      </c>
      <c r="I277" s="155"/>
      <c r="L277" s="150"/>
      <c r="M277" s="156"/>
      <c r="T277" s="157"/>
      <c r="AT277" s="152" t="s">
        <v>159</v>
      </c>
      <c r="AU277" s="152" t="s">
        <v>87</v>
      </c>
      <c r="AV277" s="12" t="s">
        <v>87</v>
      </c>
      <c r="AW277" s="12" t="s">
        <v>39</v>
      </c>
      <c r="AX277" s="12" t="s">
        <v>78</v>
      </c>
      <c r="AY277" s="152" t="s">
        <v>147</v>
      </c>
    </row>
    <row r="278" spans="2:65" s="12" customFormat="1" ht="11.25">
      <c r="B278" s="150"/>
      <c r="D278" s="151" t="s">
        <v>159</v>
      </c>
      <c r="E278" s="152" t="s">
        <v>32</v>
      </c>
      <c r="F278" s="153" t="s">
        <v>1429</v>
      </c>
      <c r="H278" s="154">
        <v>22.17</v>
      </c>
      <c r="I278" s="155"/>
      <c r="L278" s="150"/>
      <c r="M278" s="156"/>
      <c r="T278" s="157"/>
      <c r="AT278" s="152" t="s">
        <v>159</v>
      </c>
      <c r="AU278" s="152" t="s">
        <v>87</v>
      </c>
      <c r="AV278" s="12" t="s">
        <v>87</v>
      </c>
      <c r="AW278" s="12" t="s">
        <v>39</v>
      </c>
      <c r="AX278" s="12" t="s">
        <v>78</v>
      </c>
      <c r="AY278" s="152" t="s">
        <v>147</v>
      </c>
    </row>
    <row r="279" spans="2:65" s="13" customFormat="1" ht="11.25">
      <c r="B279" s="158"/>
      <c r="D279" s="151" t="s">
        <v>159</v>
      </c>
      <c r="E279" s="159" t="s">
        <v>32</v>
      </c>
      <c r="F279" s="160" t="s">
        <v>162</v>
      </c>
      <c r="H279" s="161">
        <v>168.74</v>
      </c>
      <c r="I279" s="162"/>
      <c r="L279" s="158"/>
      <c r="M279" s="163"/>
      <c r="T279" s="164"/>
      <c r="AT279" s="159" t="s">
        <v>159</v>
      </c>
      <c r="AU279" s="159" t="s">
        <v>87</v>
      </c>
      <c r="AV279" s="13" t="s">
        <v>155</v>
      </c>
      <c r="AW279" s="13" t="s">
        <v>39</v>
      </c>
      <c r="AX279" s="13" t="s">
        <v>85</v>
      </c>
      <c r="AY279" s="159" t="s">
        <v>147</v>
      </c>
    </row>
    <row r="280" spans="2:65" s="1" customFormat="1" ht="16.5" customHeight="1">
      <c r="B280" s="34"/>
      <c r="C280" s="133" t="s">
        <v>330</v>
      </c>
      <c r="D280" s="133" t="s">
        <v>150</v>
      </c>
      <c r="E280" s="134" t="s">
        <v>337</v>
      </c>
      <c r="F280" s="135" t="s">
        <v>338</v>
      </c>
      <c r="G280" s="136" t="s">
        <v>242</v>
      </c>
      <c r="H280" s="137">
        <v>168.74</v>
      </c>
      <c r="I280" s="138"/>
      <c r="J280" s="139">
        <f>ROUND(I280*H280,2)</f>
        <v>0</v>
      </c>
      <c r="K280" s="135" t="s">
        <v>154</v>
      </c>
      <c r="L280" s="34"/>
      <c r="M280" s="140" t="s">
        <v>32</v>
      </c>
      <c r="N280" s="141" t="s">
        <v>49</v>
      </c>
      <c r="P280" s="142">
        <f>O280*H280</f>
        <v>0</v>
      </c>
      <c r="Q280" s="142">
        <v>1.0000000000000001E-5</v>
      </c>
      <c r="R280" s="142">
        <f>Q280*H280</f>
        <v>1.6874000000000001E-3</v>
      </c>
      <c r="S280" s="142">
        <v>0</v>
      </c>
      <c r="T280" s="143">
        <f>S280*H280</f>
        <v>0</v>
      </c>
      <c r="AR280" s="144" t="s">
        <v>284</v>
      </c>
      <c r="AT280" s="144" t="s">
        <v>150</v>
      </c>
      <c r="AU280" s="144" t="s">
        <v>87</v>
      </c>
      <c r="AY280" s="18" t="s">
        <v>147</v>
      </c>
      <c r="BE280" s="145">
        <f>IF(N280="základní",J280,0)</f>
        <v>0</v>
      </c>
      <c r="BF280" s="145">
        <f>IF(N280="snížená",J280,0)</f>
        <v>0</v>
      </c>
      <c r="BG280" s="145">
        <f>IF(N280="zákl. přenesená",J280,0)</f>
        <v>0</v>
      </c>
      <c r="BH280" s="145">
        <f>IF(N280="sníž. přenesená",J280,0)</f>
        <v>0</v>
      </c>
      <c r="BI280" s="145">
        <f>IF(N280="nulová",J280,0)</f>
        <v>0</v>
      </c>
      <c r="BJ280" s="18" t="s">
        <v>85</v>
      </c>
      <c r="BK280" s="145">
        <f>ROUND(I280*H280,2)</f>
        <v>0</v>
      </c>
      <c r="BL280" s="18" t="s">
        <v>284</v>
      </c>
      <c r="BM280" s="144" t="s">
        <v>1430</v>
      </c>
    </row>
    <row r="281" spans="2:65" s="1" customFormat="1" ht="11.25">
      <c r="B281" s="34"/>
      <c r="D281" s="146" t="s">
        <v>157</v>
      </c>
      <c r="F281" s="147" t="s">
        <v>340</v>
      </c>
      <c r="I281" s="148"/>
      <c r="L281" s="34"/>
      <c r="M281" s="149"/>
      <c r="T281" s="55"/>
      <c r="AT281" s="18" t="s">
        <v>157</v>
      </c>
      <c r="AU281" s="18" t="s">
        <v>87</v>
      </c>
    </row>
    <row r="282" spans="2:65" s="14" customFormat="1" ht="11.25">
      <c r="B282" s="166"/>
      <c r="D282" s="151" t="s">
        <v>159</v>
      </c>
      <c r="E282" s="167" t="s">
        <v>32</v>
      </c>
      <c r="F282" s="168" t="s">
        <v>1412</v>
      </c>
      <c r="H282" s="167" t="s">
        <v>32</v>
      </c>
      <c r="I282" s="169"/>
      <c r="L282" s="166"/>
      <c r="M282" s="170"/>
      <c r="T282" s="171"/>
      <c r="AT282" s="167" t="s">
        <v>159</v>
      </c>
      <c r="AU282" s="167" t="s">
        <v>87</v>
      </c>
      <c r="AV282" s="14" t="s">
        <v>85</v>
      </c>
      <c r="AW282" s="14" t="s">
        <v>39</v>
      </c>
      <c r="AX282" s="14" t="s">
        <v>78</v>
      </c>
      <c r="AY282" s="167" t="s">
        <v>147</v>
      </c>
    </row>
    <row r="283" spans="2:65" s="12" customFormat="1" ht="11.25">
      <c r="B283" s="150"/>
      <c r="D283" s="151" t="s">
        <v>159</v>
      </c>
      <c r="E283" s="152" t="s">
        <v>32</v>
      </c>
      <c r="F283" s="153" t="s">
        <v>1425</v>
      </c>
      <c r="H283" s="154">
        <v>28.19</v>
      </c>
      <c r="I283" s="155"/>
      <c r="L283" s="150"/>
      <c r="M283" s="156"/>
      <c r="T283" s="157"/>
      <c r="AT283" s="152" t="s">
        <v>159</v>
      </c>
      <c r="AU283" s="152" t="s">
        <v>87</v>
      </c>
      <c r="AV283" s="12" t="s">
        <v>87</v>
      </c>
      <c r="AW283" s="12" t="s">
        <v>39</v>
      </c>
      <c r="AX283" s="12" t="s">
        <v>78</v>
      </c>
      <c r="AY283" s="152" t="s">
        <v>147</v>
      </c>
    </row>
    <row r="284" spans="2:65" s="12" customFormat="1" ht="11.25">
      <c r="B284" s="150"/>
      <c r="D284" s="151" t="s">
        <v>159</v>
      </c>
      <c r="E284" s="152" t="s">
        <v>32</v>
      </c>
      <c r="F284" s="153" t="s">
        <v>1426</v>
      </c>
      <c r="H284" s="154">
        <v>22.79</v>
      </c>
      <c r="I284" s="155"/>
      <c r="L284" s="150"/>
      <c r="M284" s="156"/>
      <c r="T284" s="157"/>
      <c r="AT284" s="152" t="s">
        <v>159</v>
      </c>
      <c r="AU284" s="152" t="s">
        <v>87</v>
      </c>
      <c r="AV284" s="12" t="s">
        <v>87</v>
      </c>
      <c r="AW284" s="12" t="s">
        <v>39</v>
      </c>
      <c r="AX284" s="12" t="s">
        <v>78</v>
      </c>
      <c r="AY284" s="152" t="s">
        <v>147</v>
      </c>
    </row>
    <row r="285" spans="2:65" s="12" customFormat="1" ht="11.25">
      <c r="B285" s="150"/>
      <c r="D285" s="151" t="s">
        <v>159</v>
      </c>
      <c r="E285" s="152" t="s">
        <v>32</v>
      </c>
      <c r="F285" s="153" t="s">
        <v>1427</v>
      </c>
      <c r="H285" s="154">
        <v>23.79</v>
      </c>
      <c r="I285" s="155"/>
      <c r="L285" s="150"/>
      <c r="M285" s="156"/>
      <c r="T285" s="157"/>
      <c r="AT285" s="152" t="s">
        <v>159</v>
      </c>
      <c r="AU285" s="152" t="s">
        <v>87</v>
      </c>
      <c r="AV285" s="12" t="s">
        <v>87</v>
      </c>
      <c r="AW285" s="12" t="s">
        <v>39</v>
      </c>
      <c r="AX285" s="12" t="s">
        <v>78</v>
      </c>
      <c r="AY285" s="152" t="s">
        <v>147</v>
      </c>
    </row>
    <row r="286" spans="2:65" s="12" customFormat="1" ht="11.25">
      <c r="B286" s="150"/>
      <c r="D286" s="151" t="s">
        <v>159</v>
      </c>
      <c r="E286" s="152" t="s">
        <v>32</v>
      </c>
      <c r="F286" s="153" t="s">
        <v>1428</v>
      </c>
      <c r="H286" s="154">
        <v>71.8</v>
      </c>
      <c r="I286" s="155"/>
      <c r="L286" s="150"/>
      <c r="M286" s="156"/>
      <c r="T286" s="157"/>
      <c r="AT286" s="152" t="s">
        <v>159</v>
      </c>
      <c r="AU286" s="152" t="s">
        <v>87</v>
      </c>
      <c r="AV286" s="12" t="s">
        <v>87</v>
      </c>
      <c r="AW286" s="12" t="s">
        <v>39</v>
      </c>
      <c r="AX286" s="12" t="s">
        <v>78</v>
      </c>
      <c r="AY286" s="152" t="s">
        <v>147</v>
      </c>
    </row>
    <row r="287" spans="2:65" s="12" customFormat="1" ht="11.25">
      <c r="B287" s="150"/>
      <c r="D287" s="151" t="s">
        <v>159</v>
      </c>
      <c r="E287" s="152" t="s">
        <v>32</v>
      </c>
      <c r="F287" s="153" t="s">
        <v>1429</v>
      </c>
      <c r="H287" s="154">
        <v>22.17</v>
      </c>
      <c r="I287" s="155"/>
      <c r="L287" s="150"/>
      <c r="M287" s="156"/>
      <c r="T287" s="157"/>
      <c r="AT287" s="152" t="s">
        <v>159</v>
      </c>
      <c r="AU287" s="152" t="s">
        <v>87</v>
      </c>
      <c r="AV287" s="12" t="s">
        <v>87</v>
      </c>
      <c r="AW287" s="12" t="s">
        <v>39</v>
      </c>
      <c r="AX287" s="12" t="s">
        <v>78</v>
      </c>
      <c r="AY287" s="152" t="s">
        <v>147</v>
      </c>
    </row>
    <row r="288" spans="2:65" s="13" customFormat="1" ht="11.25">
      <c r="B288" s="158"/>
      <c r="D288" s="151" t="s">
        <v>159</v>
      </c>
      <c r="E288" s="159" t="s">
        <v>32</v>
      </c>
      <c r="F288" s="160" t="s">
        <v>162</v>
      </c>
      <c r="H288" s="161">
        <v>168.74</v>
      </c>
      <c r="I288" s="162"/>
      <c r="L288" s="158"/>
      <c r="M288" s="163"/>
      <c r="T288" s="164"/>
      <c r="AT288" s="159" t="s">
        <v>159</v>
      </c>
      <c r="AU288" s="159" t="s">
        <v>87</v>
      </c>
      <c r="AV288" s="13" t="s">
        <v>155</v>
      </c>
      <c r="AW288" s="13" t="s">
        <v>39</v>
      </c>
      <c r="AX288" s="13" t="s">
        <v>85</v>
      </c>
      <c r="AY288" s="159" t="s">
        <v>147</v>
      </c>
    </row>
    <row r="289" spans="2:65" s="1" customFormat="1" ht="16.5" customHeight="1">
      <c r="B289" s="34"/>
      <c r="C289" s="179" t="s">
        <v>336</v>
      </c>
      <c r="D289" s="179" t="s">
        <v>322</v>
      </c>
      <c r="E289" s="180" t="s">
        <v>342</v>
      </c>
      <c r="F289" s="181" t="s">
        <v>343</v>
      </c>
      <c r="G289" s="182" t="s">
        <v>242</v>
      </c>
      <c r="H289" s="183">
        <v>202.488</v>
      </c>
      <c r="I289" s="184"/>
      <c r="J289" s="185">
        <f>ROUND(I289*H289,2)</f>
        <v>0</v>
      </c>
      <c r="K289" s="181" t="s">
        <v>154</v>
      </c>
      <c r="L289" s="186"/>
      <c r="M289" s="187" t="s">
        <v>32</v>
      </c>
      <c r="N289" s="188" t="s">
        <v>49</v>
      </c>
      <c r="P289" s="142">
        <f>O289*H289</f>
        <v>0</v>
      </c>
      <c r="Q289" s="142">
        <v>2.9999999999999997E-4</v>
      </c>
      <c r="R289" s="142">
        <f>Q289*H289</f>
        <v>6.0746399999999992E-2</v>
      </c>
      <c r="S289" s="142">
        <v>0</v>
      </c>
      <c r="T289" s="143">
        <f>S289*H289</f>
        <v>0</v>
      </c>
      <c r="AR289" s="144" t="s">
        <v>325</v>
      </c>
      <c r="AT289" s="144" t="s">
        <v>322</v>
      </c>
      <c r="AU289" s="144" t="s">
        <v>87</v>
      </c>
      <c r="AY289" s="18" t="s">
        <v>147</v>
      </c>
      <c r="BE289" s="145">
        <f>IF(N289="základní",J289,0)</f>
        <v>0</v>
      </c>
      <c r="BF289" s="145">
        <f>IF(N289="snížená",J289,0)</f>
        <v>0</v>
      </c>
      <c r="BG289" s="145">
        <f>IF(N289="zákl. přenesená",J289,0)</f>
        <v>0</v>
      </c>
      <c r="BH289" s="145">
        <f>IF(N289="sníž. přenesená",J289,0)</f>
        <v>0</v>
      </c>
      <c r="BI289" s="145">
        <f>IF(N289="nulová",J289,0)</f>
        <v>0</v>
      </c>
      <c r="BJ289" s="18" t="s">
        <v>85</v>
      </c>
      <c r="BK289" s="145">
        <f>ROUND(I289*H289,2)</f>
        <v>0</v>
      </c>
      <c r="BL289" s="18" t="s">
        <v>284</v>
      </c>
      <c r="BM289" s="144" t="s">
        <v>1431</v>
      </c>
    </row>
    <row r="290" spans="2:65" s="1" customFormat="1" ht="19.5">
      <c r="B290" s="34"/>
      <c r="D290" s="151" t="s">
        <v>168</v>
      </c>
      <c r="F290" s="165" t="s">
        <v>345</v>
      </c>
      <c r="I290" s="148"/>
      <c r="L290" s="34"/>
      <c r="M290" s="149"/>
      <c r="T290" s="55"/>
      <c r="AT290" s="18" t="s">
        <v>168</v>
      </c>
      <c r="AU290" s="18" t="s">
        <v>87</v>
      </c>
    </row>
    <row r="291" spans="2:65" s="14" customFormat="1" ht="11.25">
      <c r="B291" s="166"/>
      <c r="D291" s="151" t="s">
        <v>159</v>
      </c>
      <c r="E291" s="167" t="s">
        <v>32</v>
      </c>
      <c r="F291" s="168" t="s">
        <v>1412</v>
      </c>
      <c r="H291" s="167" t="s">
        <v>32</v>
      </c>
      <c r="I291" s="169"/>
      <c r="L291" s="166"/>
      <c r="M291" s="170"/>
      <c r="T291" s="171"/>
      <c r="AT291" s="167" t="s">
        <v>159</v>
      </c>
      <c r="AU291" s="167" t="s">
        <v>87</v>
      </c>
      <c r="AV291" s="14" t="s">
        <v>85</v>
      </c>
      <c r="AW291" s="14" t="s">
        <v>39</v>
      </c>
      <c r="AX291" s="14" t="s">
        <v>78</v>
      </c>
      <c r="AY291" s="167" t="s">
        <v>147</v>
      </c>
    </row>
    <row r="292" spans="2:65" s="12" customFormat="1" ht="11.25">
      <c r="B292" s="150"/>
      <c r="D292" s="151" t="s">
        <v>159</v>
      </c>
      <c r="E292" s="152" t="s">
        <v>32</v>
      </c>
      <c r="F292" s="153" t="s">
        <v>1425</v>
      </c>
      <c r="H292" s="154">
        <v>28.19</v>
      </c>
      <c r="I292" s="155"/>
      <c r="L292" s="150"/>
      <c r="M292" s="156"/>
      <c r="T292" s="157"/>
      <c r="AT292" s="152" t="s">
        <v>159</v>
      </c>
      <c r="AU292" s="152" t="s">
        <v>87</v>
      </c>
      <c r="AV292" s="12" t="s">
        <v>87</v>
      </c>
      <c r="AW292" s="12" t="s">
        <v>39</v>
      </c>
      <c r="AX292" s="12" t="s">
        <v>78</v>
      </c>
      <c r="AY292" s="152" t="s">
        <v>147</v>
      </c>
    </row>
    <row r="293" spans="2:65" s="12" customFormat="1" ht="11.25">
      <c r="B293" s="150"/>
      <c r="D293" s="151" t="s">
        <v>159</v>
      </c>
      <c r="E293" s="152" t="s">
        <v>32</v>
      </c>
      <c r="F293" s="153" t="s">
        <v>1426</v>
      </c>
      <c r="H293" s="154">
        <v>22.79</v>
      </c>
      <c r="I293" s="155"/>
      <c r="L293" s="150"/>
      <c r="M293" s="156"/>
      <c r="T293" s="157"/>
      <c r="AT293" s="152" t="s">
        <v>159</v>
      </c>
      <c r="AU293" s="152" t="s">
        <v>87</v>
      </c>
      <c r="AV293" s="12" t="s">
        <v>87</v>
      </c>
      <c r="AW293" s="12" t="s">
        <v>39</v>
      </c>
      <c r="AX293" s="12" t="s">
        <v>78</v>
      </c>
      <c r="AY293" s="152" t="s">
        <v>147</v>
      </c>
    </row>
    <row r="294" spans="2:65" s="12" customFormat="1" ht="11.25">
      <c r="B294" s="150"/>
      <c r="D294" s="151" t="s">
        <v>159</v>
      </c>
      <c r="E294" s="152" t="s">
        <v>32</v>
      </c>
      <c r="F294" s="153" t="s">
        <v>1427</v>
      </c>
      <c r="H294" s="154">
        <v>23.79</v>
      </c>
      <c r="I294" s="155"/>
      <c r="L294" s="150"/>
      <c r="M294" s="156"/>
      <c r="T294" s="157"/>
      <c r="AT294" s="152" t="s">
        <v>159</v>
      </c>
      <c r="AU294" s="152" t="s">
        <v>87</v>
      </c>
      <c r="AV294" s="12" t="s">
        <v>87</v>
      </c>
      <c r="AW294" s="12" t="s">
        <v>39</v>
      </c>
      <c r="AX294" s="12" t="s">
        <v>78</v>
      </c>
      <c r="AY294" s="152" t="s">
        <v>147</v>
      </c>
    </row>
    <row r="295" spans="2:65" s="12" customFormat="1" ht="11.25">
      <c r="B295" s="150"/>
      <c r="D295" s="151" t="s">
        <v>159</v>
      </c>
      <c r="E295" s="152" t="s">
        <v>32</v>
      </c>
      <c r="F295" s="153" t="s">
        <v>1428</v>
      </c>
      <c r="H295" s="154">
        <v>71.8</v>
      </c>
      <c r="I295" s="155"/>
      <c r="L295" s="150"/>
      <c r="M295" s="156"/>
      <c r="T295" s="157"/>
      <c r="AT295" s="152" t="s">
        <v>159</v>
      </c>
      <c r="AU295" s="152" t="s">
        <v>87</v>
      </c>
      <c r="AV295" s="12" t="s">
        <v>87</v>
      </c>
      <c r="AW295" s="12" t="s">
        <v>39</v>
      </c>
      <c r="AX295" s="12" t="s">
        <v>78</v>
      </c>
      <c r="AY295" s="152" t="s">
        <v>147</v>
      </c>
    </row>
    <row r="296" spans="2:65" s="12" customFormat="1" ht="11.25">
      <c r="B296" s="150"/>
      <c r="D296" s="151" t="s">
        <v>159</v>
      </c>
      <c r="E296" s="152" t="s">
        <v>32</v>
      </c>
      <c r="F296" s="153" t="s">
        <v>1429</v>
      </c>
      <c r="H296" s="154">
        <v>22.17</v>
      </c>
      <c r="I296" s="155"/>
      <c r="L296" s="150"/>
      <c r="M296" s="156"/>
      <c r="T296" s="157"/>
      <c r="AT296" s="152" t="s">
        <v>159</v>
      </c>
      <c r="AU296" s="152" t="s">
        <v>87</v>
      </c>
      <c r="AV296" s="12" t="s">
        <v>87</v>
      </c>
      <c r="AW296" s="12" t="s">
        <v>39</v>
      </c>
      <c r="AX296" s="12" t="s">
        <v>78</v>
      </c>
      <c r="AY296" s="152" t="s">
        <v>147</v>
      </c>
    </row>
    <row r="297" spans="2:65" s="13" customFormat="1" ht="11.25">
      <c r="B297" s="158"/>
      <c r="D297" s="151" t="s">
        <v>159</v>
      </c>
      <c r="E297" s="159" t="s">
        <v>32</v>
      </c>
      <c r="F297" s="160" t="s">
        <v>162</v>
      </c>
      <c r="H297" s="161">
        <v>168.74</v>
      </c>
      <c r="I297" s="162"/>
      <c r="L297" s="158"/>
      <c r="M297" s="163"/>
      <c r="T297" s="164"/>
      <c r="AT297" s="159" t="s">
        <v>159</v>
      </c>
      <c r="AU297" s="159" t="s">
        <v>87</v>
      </c>
      <c r="AV297" s="13" t="s">
        <v>155</v>
      </c>
      <c r="AW297" s="13" t="s">
        <v>39</v>
      </c>
      <c r="AX297" s="13" t="s">
        <v>85</v>
      </c>
      <c r="AY297" s="159" t="s">
        <v>147</v>
      </c>
    </row>
    <row r="298" spans="2:65" s="12" customFormat="1" ht="11.25">
      <c r="B298" s="150"/>
      <c r="D298" s="151" t="s">
        <v>159</v>
      </c>
      <c r="F298" s="153" t="s">
        <v>1432</v>
      </c>
      <c r="H298" s="154">
        <v>202.488</v>
      </c>
      <c r="I298" s="155"/>
      <c r="L298" s="150"/>
      <c r="M298" s="156"/>
      <c r="T298" s="157"/>
      <c r="AT298" s="152" t="s">
        <v>159</v>
      </c>
      <c r="AU298" s="152" t="s">
        <v>87</v>
      </c>
      <c r="AV298" s="12" t="s">
        <v>87</v>
      </c>
      <c r="AW298" s="12" t="s">
        <v>4</v>
      </c>
      <c r="AX298" s="12" t="s">
        <v>85</v>
      </c>
      <c r="AY298" s="152" t="s">
        <v>147</v>
      </c>
    </row>
    <row r="299" spans="2:65" s="1" customFormat="1" ht="24.2" customHeight="1">
      <c r="B299" s="34"/>
      <c r="C299" s="133" t="s">
        <v>341</v>
      </c>
      <c r="D299" s="133" t="s">
        <v>150</v>
      </c>
      <c r="E299" s="134" t="s">
        <v>348</v>
      </c>
      <c r="F299" s="135" t="s">
        <v>349</v>
      </c>
      <c r="G299" s="136" t="s">
        <v>242</v>
      </c>
      <c r="H299" s="137">
        <v>168.74</v>
      </c>
      <c r="I299" s="138"/>
      <c r="J299" s="139">
        <f>ROUND(I299*H299,2)</f>
        <v>0</v>
      </c>
      <c r="K299" s="135" t="s">
        <v>154</v>
      </c>
      <c r="L299" s="34"/>
      <c r="M299" s="140" t="s">
        <v>32</v>
      </c>
      <c r="N299" s="141" t="s">
        <v>49</v>
      </c>
      <c r="P299" s="142">
        <f>O299*H299</f>
        <v>0</v>
      </c>
      <c r="Q299" s="142">
        <v>0</v>
      </c>
      <c r="R299" s="142">
        <f>Q299*H299</f>
        <v>0</v>
      </c>
      <c r="S299" s="142">
        <v>0</v>
      </c>
      <c r="T299" s="143">
        <f>S299*H299</f>
        <v>0</v>
      </c>
      <c r="AR299" s="144" t="s">
        <v>284</v>
      </c>
      <c r="AT299" s="144" t="s">
        <v>150</v>
      </c>
      <c r="AU299" s="144" t="s">
        <v>87</v>
      </c>
      <c r="AY299" s="18" t="s">
        <v>147</v>
      </c>
      <c r="BE299" s="145">
        <f>IF(N299="základní",J299,0)</f>
        <v>0</v>
      </c>
      <c r="BF299" s="145">
        <f>IF(N299="snížená",J299,0)</f>
        <v>0</v>
      </c>
      <c r="BG299" s="145">
        <f>IF(N299="zákl. přenesená",J299,0)</f>
        <v>0</v>
      </c>
      <c r="BH299" s="145">
        <f>IF(N299="sníž. přenesená",J299,0)</f>
        <v>0</v>
      </c>
      <c r="BI299" s="145">
        <f>IF(N299="nulová",J299,0)</f>
        <v>0</v>
      </c>
      <c r="BJ299" s="18" t="s">
        <v>85</v>
      </c>
      <c r="BK299" s="145">
        <f>ROUND(I299*H299,2)</f>
        <v>0</v>
      </c>
      <c r="BL299" s="18" t="s">
        <v>284</v>
      </c>
      <c r="BM299" s="144" t="s">
        <v>1433</v>
      </c>
    </row>
    <row r="300" spans="2:65" s="1" customFormat="1" ht="11.25">
      <c r="B300" s="34"/>
      <c r="D300" s="146" t="s">
        <v>157</v>
      </c>
      <c r="F300" s="147" t="s">
        <v>351</v>
      </c>
      <c r="I300" s="148"/>
      <c r="L300" s="34"/>
      <c r="M300" s="149"/>
      <c r="T300" s="55"/>
      <c r="AT300" s="18" t="s">
        <v>157</v>
      </c>
      <c r="AU300" s="18" t="s">
        <v>87</v>
      </c>
    </row>
    <row r="301" spans="2:65" s="14" customFormat="1" ht="11.25">
      <c r="B301" s="166"/>
      <c r="D301" s="151" t="s">
        <v>159</v>
      </c>
      <c r="E301" s="167" t="s">
        <v>32</v>
      </c>
      <c r="F301" s="168" t="s">
        <v>1412</v>
      </c>
      <c r="H301" s="167" t="s">
        <v>32</v>
      </c>
      <c r="I301" s="169"/>
      <c r="L301" s="166"/>
      <c r="M301" s="170"/>
      <c r="T301" s="171"/>
      <c r="AT301" s="167" t="s">
        <v>159</v>
      </c>
      <c r="AU301" s="167" t="s">
        <v>87</v>
      </c>
      <c r="AV301" s="14" t="s">
        <v>85</v>
      </c>
      <c r="AW301" s="14" t="s">
        <v>39</v>
      </c>
      <c r="AX301" s="14" t="s">
        <v>78</v>
      </c>
      <c r="AY301" s="167" t="s">
        <v>147</v>
      </c>
    </row>
    <row r="302" spans="2:65" s="12" customFormat="1" ht="11.25">
      <c r="B302" s="150"/>
      <c r="D302" s="151" t="s">
        <v>159</v>
      </c>
      <c r="E302" s="152" t="s">
        <v>32</v>
      </c>
      <c r="F302" s="153" t="s">
        <v>1425</v>
      </c>
      <c r="H302" s="154">
        <v>28.19</v>
      </c>
      <c r="I302" s="155"/>
      <c r="L302" s="150"/>
      <c r="M302" s="156"/>
      <c r="T302" s="157"/>
      <c r="AT302" s="152" t="s">
        <v>159</v>
      </c>
      <c r="AU302" s="152" t="s">
        <v>87</v>
      </c>
      <c r="AV302" s="12" t="s">
        <v>87</v>
      </c>
      <c r="AW302" s="12" t="s">
        <v>39</v>
      </c>
      <c r="AX302" s="12" t="s">
        <v>78</v>
      </c>
      <c r="AY302" s="152" t="s">
        <v>147</v>
      </c>
    </row>
    <row r="303" spans="2:65" s="12" customFormat="1" ht="11.25">
      <c r="B303" s="150"/>
      <c r="D303" s="151" t="s">
        <v>159</v>
      </c>
      <c r="E303" s="152" t="s">
        <v>32</v>
      </c>
      <c r="F303" s="153" t="s">
        <v>1426</v>
      </c>
      <c r="H303" s="154">
        <v>22.79</v>
      </c>
      <c r="I303" s="155"/>
      <c r="L303" s="150"/>
      <c r="M303" s="156"/>
      <c r="T303" s="157"/>
      <c r="AT303" s="152" t="s">
        <v>159</v>
      </c>
      <c r="AU303" s="152" t="s">
        <v>87</v>
      </c>
      <c r="AV303" s="12" t="s">
        <v>87</v>
      </c>
      <c r="AW303" s="12" t="s">
        <v>39</v>
      </c>
      <c r="AX303" s="12" t="s">
        <v>78</v>
      </c>
      <c r="AY303" s="152" t="s">
        <v>147</v>
      </c>
    </row>
    <row r="304" spans="2:65" s="12" customFormat="1" ht="11.25">
      <c r="B304" s="150"/>
      <c r="D304" s="151" t="s">
        <v>159</v>
      </c>
      <c r="E304" s="152" t="s">
        <v>32</v>
      </c>
      <c r="F304" s="153" t="s">
        <v>1427</v>
      </c>
      <c r="H304" s="154">
        <v>23.79</v>
      </c>
      <c r="I304" s="155"/>
      <c r="L304" s="150"/>
      <c r="M304" s="156"/>
      <c r="T304" s="157"/>
      <c r="AT304" s="152" t="s">
        <v>159</v>
      </c>
      <c r="AU304" s="152" t="s">
        <v>87</v>
      </c>
      <c r="AV304" s="12" t="s">
        <v>87</v>
      </c>
      <c r="AW304" s="12" t="s">
        <v>39</v>
      </c>
      <c r="AX304" s="12" t="s">
        <v>78</v>
      </c>
      <c r="AY304" s="152" t="s">
        <v>147</v>
      </c>
    </row>
    <row r="305" spans="2:65" s="12" customFormat="1" ht="11.25">
      <c r="B305" s="150"/>
      <c r="D305" s="151" t="s">
        <v>159</v>
      </c>
      <c r="E305" s="152" t="s">
        <v>32</v>
      </c>
      <c r="F305" s="153" t="s">
        <v>1428</v>
      </c>
      <c r="H305" s="154">
        <v>71.8</v>
      </c>
      <c r="I305" s="155"/>
      <c r="L305" s="150"/>
      <c r="M305" s="156"/>
      <c r="T305" s="157"/>
      <c r="AT305" s="152" t="s">
        <v>159</v>
      </c>
      <c r="AU305" s="152" t="s">
        <v>87</v>
      </c>
      <c r="AV305" s="12" t="s">
        <v>87</v>
      </c>
      <c r="AW305" s="12" t="s">
        <v>39</v>
      </c>
      <c r="AX305" s="12" t="s">
        <v>78</v>
      </c>
      <c r="AY305" s="152" t="s">
        <v>147</v>
      </c>
    </row>
    <row r="306" spans="2:65" s="12" customFormat="1" ht="11.25">
      <c r="B306" s="150"/>
      <c r="D306" s="151" t="s">
        <v>159</v>
      </c>
      <c r="E306" s="152" t="s">
        <v>32</v>
      </c>
      <c r="F306" s="153" t="s">
        <v>1429</v>
      </c>
      <c r="H306" s="154">
        <v>22.17</v>
      </c>
      <c r="I306" s="155"/>
      <c r="L306" s="150"/>
      <c r="M306" s="156"/>
      <c r="T306" s="157"/>
      <c r="AT306" s="152" t="s">
        <v>159</v>
      </c>
      <c r="AU306" s="152" t="s">
        <v>87</v>
      </c>
      <c r="AV306" s="12" t="s">
        <v>87</v>
      </c>
      <c r="AW306" s="12" t="s">
        <v>39</v>
      </c>
      <c r="AX306" s="12" t="s">
        <v>78</v>
      </c>
      <c r="AY306" s="152" t="s">
        <v>147</v>
      </c>
    </row>
    <row r="307" spans="2:65" s="13" customFormat="1" ht="11.25">
      <c r="B307" s="158"/>
      <c r="D307" s="151" t="s">
        <v>159</v>
      </c>
      <c r="E307" s="159" t="s">
        <v>32</v>
      </c>
      <c r="F307" s="160" t="s">
        <v>162</v>
      </c>
      <c r="H307" s="161">
        <v>168.74</v>
      </c>
      <c r="I307" s="162"/>
      <c r="L307" s="158"/>
      <c r="M307" s="163"/>
      <c r="T307" s="164"/>
      <c r="AT307" s="159" t="s">
        <v>159</v>
      </c>
      <c r="AU307" s="159" t="s">
        <v>87</v>
      </c>
      <c r="AV307" s="13" t="s">
        <v>155</v>
      </c>
      <c r="AW307" s="13" t="s">
        <v>39</v>
      </c>
      <c r="AX307" s="13" t="s">
        <v>85</v>
      </c>
      <c r="AY307" s="159" t="s">
        <v>147</v>
      </c>
    </row>
    <row r="308" spans="2:65" s="1" customFormat="1" ht="49.15" customHeight="1">
      <c r="B308" s="34"/>
      <c r="C308" s="133" t="s">
        <v>347</v>
      </c>
      <c r="D308" s="133" t="s">
        <v>150</v>
      </c>
      <c r="E308" s="134" t="s">
        <v>353</v>
      </c>
      <c r="F308" s="135" t="s">
        <v>354</v>
      </c>
      <c r="G308" s="136" t="s">
        <v>251</v>
      </c>
      <c r="H308" s="137">
        <v>0.49099999999999999</v>
      </c>
      <c r="I308" s="138"/>
      <c r="J308" s="139">
        <f>ROUND(I308*H308,2)</f>
        <v>0</v>
      </c>
      <c r="K308" s="135" t="s">
        <v>154</v>
      </c>
      <c r="L308" s="34"/>
      <c r="M308" s="140" t="s">
        <v>32</v>
      </c>
      <c r="N308" s="141" t="s">
        <v>49</v>
      </c>
      <c r="P308" s="142">
        <f>O308*H308</f>
        <v>0</v>
      </c>
      <c r="Q308" s="142">
        <v>0</v>
      </c>
      <c r="R308" s="142">
        <f>Q308*H308</f>
        <v>0</v>
      </c>
      <c r="S308" s="142">
        <v>0</v>
      </c>
      <c r="T308" s="143">
        <f>S308*H308</f>
        <v>0</v>
      </c>
      <c r="AR308" s="144" t="s">
        <v>284</v>
      </c>
      <c r="AT308" s="144" t="s">
        <v>150</v>
      </c>
      <c r="AU308" s="144" t="s">
        <v>87</v>
      </c>
      <c r="AY308" s="18" t="s">
        <v>147</v>
      </c>
      <c r="BE308" s="145">
        <f>IF(N308="základní",J308,0)</f>
        <v>0</v>
      </c>
      <c r="BF308" s="145">
        <f>IF(N308="snížená",J308,0)</f>
        <v>0</v>
      </c>
      <c r="BG308" s="145">
        <f>IF(N308="zákl. přenesená",J308,0)</f>
        <v>0</v>
      </c>
      <c r="BH308" s="145">
        <f>IF(N308="sníž. přenesená",J308,0)</f>
        <v>0</v>
      </c>
      <c r="BI308" s="145">
        <f>IF(N308="nulová",J308,0)</f>
        <v>0</v>
      </c>
      <c r="BJ308" s="18" t="s">
        <v>85</v>
      </c>
      <c r="BK308" s="145">
        <f>ROUND(I308*H308,2)</f>
        <v>0</v>
      </c>
      <c r="BL308" s="18" t="s">
        <v>284</v>
      </c>
      <c r="BM308" s="144" t="s">
        <v>1434</v>
      </c>
    </row>
    <row r="309" spans="2:65" s="1" customFormat="1" ht="11.25">
      <c r="B309" s="34"/>
      <c r="D309" s="146" t="s">
        <v>157</v>
      </c>
      <c r="F309" s="147" t="s">
        <v>356</v>
      </c>
      <c r="I309" s="148"/>
      <c r="L309" s="34"/>
      <c r="M309" s="149"/>
      <c r="T309" s="55"/>
      <c r="AT309" s="18" t="s">
        <v>157</v>
      </c>
      <c r="AU309" s="18" t="s">
        <v>87</v>
      </c>
    </row>
    <row r="310" spans="2:65" s="11" customFormat="1" ht="22.9" customHeight="1">
      <c r="B310" s="121"/>
      <c r="D310" s="122" t="s">
        <v>77</v>
      </c>
      <c r="E310" s="131" t="s">
        <v>357</v>
      </c>
      <c r="F310" s="131" t="s">
        <v>358</v>
      </c>
      <c r="I310" s="124"/>
      <c r="J310" s="132">
        <f>BK310</f>
        <v>0</v>
      </c>
      <c r="L310" s="121"/>
      <c r="M310" s="126"/>
      <c r="P310" s="127">
        <f>SUM(P311:P418)</f>
        <v>0</v>
      </c>
      <c r="R310" s="127">
        <f>SUM(R311:R418)</f>
        <v>0.49781268000000006</v>
      </c>
      <c r="T310" s="128">
        <f>SUM(T311:T418)</f>
        <v>0.51081600000000005</v>
      </c>
      <c r="AR310" s="122" t="s">
        <v>87</v>
      </c>
      <c r="AT310" s="129" t="s">
        <v>77</v>
      </c>
      <c r="AU310" s="129" t="s">
        <v>85</v>
      </c>
      <c r="AY310" s="122" t="s">
        <v>147</v>
      </c>
      <c r="BK310" s="130">
        <f>SUM(BK311:BK418)</f>
        <v>0</v>
      </c>
    </row>
    <row r="311" spans="2:65" s="1" customFormat="1" ht="24.2" customHeight="1">
      <c r="B311" s="34"/>
      <c r="C311" s="133" t="s">
        <v>352</v>
      </c>
      <c r="D311" s="133" t="s">
        <v>150</v>
      </c>
      <c r="E311" s="134" t="s">
        <v>360</v>
      </c>
      <c r="F311" s="135" t="s">
        <v>361</v>
      </c>
      <c r="G311" s="136" t="s">
        <v>165</v>
      </c>
      <c r="H311" s="137">
        <v>18.78</v>
      </c>
      <c r="I311" s="138"/>
      <c r="J311" s="139">
        <f>ROUND(I311*H311,2)</f>
        <v>0</v>
      </c>
      <c r="K311" s="135" t="s">
        <v>154</v>
      </c>
      <c r="L311" s="34"/>
      <c r="M311" s="140" t="s">
        <v>32</v>
      </c>
      <c r="N311" s="141" t="s">
        <v>49</v>
      </c>
      <c r="P311" s="142">
        <f>O311*H311</f>
        <v>0</v>
      </c>
      <c r="Q311" s="142">
        <v>0</v>
      </c>
      <c r="R311" s="142">
        <f>Q311*H311</f>
        <v>0</v>
      </c>
      <c r="S311" s="142">
        <v>0</v>
      </c>
      <c r="T311" s="143">
        <f>S311*H311</f>
        <v>0</v>
      </c>
      <c r="AR311" s="144" t="s">
        <v>284</v>
      </c>
      <c r="AT311" s="144" t="s">
        <v>150</v>
      </c>
      <c r="AU311" s="144" t="s">
        <v>87</v>
      </c>
      <c r="AY311" s="18" t="s">
        <v>147</v>
      </c>
      <c r="BE311" s="145">
        <f>IF(N311="základní",J311,0)</f>
        <v>0</v>
      </c>
      <c r="BF311" s="145">
        <f>IF(N311="snížená",J311,0)</f>
        <v>0</v>
      </c>
      <c r="BG311" s="145">
        <f>IF(N311="zákl. přenesená",J311,0)</f>
        <v>0</v>
      </c>
      <c r="BH311" s="145">
        <f>IF(N311="sníž. přenesená",J311,0)</f>
        <v>0</v>
      </c>
      <c r="BI311" s="145">
        <f>IF(N311="nulová",J311,0)</f>
        <v>0</v>
      </c>
      <c r="BJ311" s="18" t="s">
        <v>85</v>
      </c>
      <c r="BK311" s="145">
        <f>ROUND(I311*H311,2)</f>
        <v>0</v>
      </c>
      <c r="BL311" s="18" t="s">
        <v>284</v>
      </c>
      <c r="BM311" s="144" t="s">
        <v>1435</v>
      </c>
    </row>
    <row r="312" spans="2:65" s="1" customFormat="1" ht="11.25">
      <c r="B312" s="34"/>
      <c r="D312" s="146" t="s">
        <v>157</v>
      </c>
      <c r="F312" s="147" t="s">
        <v>363</v>
      </c>
      <c r="I312" s="148"/>
      <c r="L312" s="34"/>
      <c r="M312" s="149"/>
      <c r="T312" s="55"/>
      <c r="AT312" s="18" t="s">
        <v>157</v>
      </c>
      <c r="AU312" s="18" t="s">
        <v>87</v>
      </c>
    </row>
    <row r="313" spans="2:65" s="14" customFormat="1" ht="11.25">
      <c r="B313" s="166"/>
      <c r="D313" s="151" t="s">
        <v>159</v>
      </c>
      <c r="E313" s="167" t="s">
        <v>32</v>
      </c>
      <c r="F313" s="168" t="s">
        <v>99</v>
      </c>
      <c r="H313" s="167" t="s">
        <v>32</v>
      </c>
      <c r="I313" s="169"/>
      <c r="L313" s="166"/>
      <c r="M313" s="170"/>
      <c r="T313" s="171"/>
      <c r="AT313" s="167" t="s">
        <v>159</v>
      </c>
      <c r="AU313" s="167" t="s">
        <v>87</v>
      </c>
      <c r="AV313" s="14" t="s">
        <v>85</v>
      </c>
      <c r="AW313" s="14" t="s">
        <v>39</v>
      </c>
      <c r="AX313" s="14" t="s">
        <v>78</v>
      </c>
      <c r="AY313" s="167" t="s">
        <v>147</v>
      </c>
    </row>
    <row r="314" spans="2:65" s="12" customFormat="1" ht="11.25">
      <c r="B314" s="150"/>
      <c r="D314" s="151" t="s">
        <v>159</v>
      </c>
      <c r="E314" s="152" t="s">
        <v>32</v>
      </c>
      <c r="F314" s="153" t="s">
        <v>1436</v>
      </c>
      <c r="H314" s="154">
        <v>2.25</v>
      </c>
      <c r="I314" s="155"/>
      <c r="L314" s="150"/>
      <c r="M314" s="156"/>
      <c r="T314" s="157"/>
      <c r="AT314" s="152" t="s">
        <v>159</v>
      </c>
      <c r="AU314" s="152" t="s">
        <v>87</v>
      </c>
      <c r="AV314" s="12" t="s">
        <v>87</v>
      </c>
      <c r="AW314" s="12" t="s">
        <v>39</v>
      </c>
      <c r="AX314" s="12" t="s">
        <v>78</v>
      </c>
      <c r="AY314" s="152" t="s">
        <v>147</v>
      </c>
    </row>
    <row r="315" spans="2:65" s="12" customFormat="1" ht="11.25">
      <c r="B315" s="150"/>
      <c r="D315" s="151" t="s">
        <v>159</v>
      </c>
      <c r="E315" s="152" t="s">
        <v>32</v>
      </c>
      <c r="F315" s="153" t="s">
        <v>1437</v>
      </c>
      <c r="H315" s="154">
        <v>2.25</v>
      </c>
      <c r="I315" s="155"/>
      <c r="L315" s="150"/>
      <c r="M315" s="156"/>
      <c r="T315" s="157"/>
      <c r="AT315" s="152" t="s">
        <v>159</v>
      </c>
      <c r="AU315" s="152" t="s">
        <v>87</v>
      </c>
      <c r="AV315" s="12" t="s">
        <v>87</v>
      </c>
      <c r="AW315" s="12" t="s">
        <v>39</v>
      </c>
      <c r="AX315" s="12" t="s">
        <v>78</v>
      </c>
      <c r="AY315" s="152" t="s">
        <v>147</v>
      </c>
    </row>
    <row r="316" spans="2:65" s="12" customFormat="1" ht="11.25">
      <c r="B316" s="150"/>
      <c r="D316" s="151" t="s">
        <v>159</v>
      </c>
      <c r="E316" s="152" t="s">
        <v>32</v>
      </c>
      <c r="F316" s="153" t="s">
        <v>1438</v>
      </c>
      <c r="H316" s="154">
        <v>2.25</v>
      </c>
      <c r="I316" s="155"/>
      <c r="L316" s="150"/>
      <c r="M316" s="156"/>
      <c r="T316" s="157"/>
      <c r="AT316" s="152" t="s">
        <v>159</v>
      </c>
      <c r="AU316" s="152" t="s">
        <v>87</v>
      </c>
      <c r="AV316" s="12" t="s">
        <v>87</v>
      </c>
      <c r="AW316" s="12" t="s">
        <v>39</v>
      </c>
      <c r="AX316" s="12" t="s">
        <v>78</v>
      </c>
      <c r="AY316" s="152" t="s">
        <v>147</v>
      </c>
    </row>
    <row r="317" spans="2:65" s="12" customFormat="1" ht="11.25">
      <c r="B317" s="150"/>
      <c r="D317" s="151" t="s">
        <v>159</v>
      </c>
      <c r="E317" s="152" t="s">
        <v>32</v>
      </c>
      <c r="F317" s="153" t="s">
        <v>1439</v>
      </c>
      <c r="H317" s="154">
        <v>2.04</v>
      </c>
      <c r="I317" s="155"/>
      <c r="L317" s="150"/>
      <c r="M317" s="156"/>
      <c r="T317" s="157"/>
      <c r="AT317" s="152" t="s">
        <v>159</v>
      </c>
      <c r="AU317" s="152" t="s">
        <v>87</v>
      </c>
      <c r="AV317" s="12" t="s">
        <v>87</v>
      </c>
      <c r="AW317" s="12" t="s">
        <v>39</v>
      </c>
      <c r="AX317" s="12" t="s">
        <v>78</v>
      </c>
      <c r="AY317" s="152" t="s">
        <v>147</v>
      </c>
    </row>
    <row r="318" spans="2:65" s="12" customFormat="1" ht="11.25">
      <c r="B318" s="150"/>
      <c r="D318" s="151" t="s">
        <v>159</v>
      </c>
      <c r="E318" s="152" t="s">
        <v>32</v>
      </c>
      <c r="F318" s="153" t="s">
        <v>1440</v>
      </c>
      <c r="H318" s="154">
        <v>2.04</v>
      </c>
      <c r="I318" s="155"/>
      <c r="L318" s="150"/>
      <c r="M318" s="156"/>
      <c r="T318" s="157"/>
      <c r="AT318" s="152" t="s">
        <v>159</v>
      </c>
      <c r="AU318" s="152" t="s">
        <v>87</v>
      </c>
      <c r="AV318" s="12" t="s">
        <v>87</v>
      </c>
      <c r="AW318" s="12" t="s">
        <v>39</v>
      </c>
      <c r="AX318" s="12" t="s">
        <v>78</v>
      </c>
      <c r="AY318" s="152" t="s">
        <v>147</v>
      </c>
    </row>
    <row r="319" spans="2:65" s="12" customFormat="1" ht="11.25">
      <c r="B319" s="150"/>
      <c r="D319" s="151" t="s">
        <v>159</v>
      </c>
      <c r="E319" s="152" t="s">
        <v>32</v>
      </c>
      <c r="F319" s="153" t="s">
        <v>1441</v>
      </c>
      <c r="H319" s="154">
        <v>2.25</v>
      </c>
      <c r="I319" s="155"/>
      <c r="L319" s="150"/>
      <c r="M319" s="156"/>
      <c r="T319" s="157"/>
      <c r="AT319" s="152" t="s">
        <v>159</v>
      </c>
      <c r="AU319" s="152" t="s">
        <v>87</v>
      </c>
      <c r="AV319" s="12" t="s">
        <v>87</v>
      </c>
      <c r="AW319" s="12" t="s">
        <v>39</v>
      </c>
      <c r="AX319" s="12" t="s">
        <v>78</v>
      </c>
      <c r="AY319" s="152" t="s">
        <v>147</v>
      </c>
    </row>
    <row r="320" spans="2:65" s="12" customFormat="1" ht="11.25">
      <c r="B320" s="150"/>
      <c r="D320" s="151" t="s">
        <v>159</v>
      </c>
      <c r="E320" s="152" t="s">
        <v>32</v>
      </c>
      <c r="F320" s="153" t="s">
        <v>1442</v>
      </c>
      <c r="H320" s="154">
        <v>2.25</v>
      </c>
      <c r="I320" s="155"/>
      <c r="L320" s="150"/>
      <c r="M320" s="156"/>
      <c r="T320" s="157"/>
      <c r="AT320" s="152" t="s">
        <v>159</v>
      </c>
      <c r="AU320" s="152" t="s">
        <v>87</v>
      </c>
      <c r="AV320" s="12" t="s">
        <v>87</v>
      </c>
      <c r="AW320" s="12" t="s">
        <v>39</v>
      </c>
      <c r="AX320" s="12" t="s">
        <v>78</v>
      </c>
      <c r="AY320" s="152" t="s">
        <v>147</v>
      </c>
    </row>
    <row r="321" spans="2:65" s="12" customFormat="1" ht="11.25">
      <c r="B321" s="150"/>
      <c r="D321" s="151" t="s">
        <v>159</v>
      </c>
      <c r="E321" s="152" t="s">
        <v>32</v>
      </c>
      <c r="F321" s="153" t="s">
        <v>1443</v>
      </c>
      <c r="H321" s="154">
        <v>1.2</v>
      </c>
      <c r="I321" s="155"/>
      <c r="L321" s="150"/>
      <c r="M321" s="156"/>
      <c r="T321" s="157"/>
      <c r="AT321" s="152" t="s">
        <v>159</v>
      </c>
      <c r="AU321" s="152" t="s">
        <v>87</v>
      </c>
      <c r="AV321" s="12" t="s">
        <v>87</v>
      </c>
      <c r="AW321" s="12" t="s">
        <v>39</v>
      </c>
      <c r="AX321" s="12" t="s">
        <v>78</v>
      </c>
      <c r="AY321" s="152" t="s">
        <v>147</v>
      </c>
    </row>
    <row r="322" spans="2:65" s="12" customFormat="1" ht="11.25">
      <c r="B322" s="150"/>
      <c r="D322" s="151" t="s">
        <v>159</v>
      </c>
      <c r="E322" s="152" t="s">
        <v>32</v>
      </c>
      <c r="F322" s="153" t="s">
        <v>1444</v>
      </c>
      <c r="H322" s="154">
        <v>2.25</v>
      </c>
      <c r="I322" s="155"/>
      <c r="L322" s="150"/>
      <c r="M322" s="156"/>
      <c r="T322" s="157"/>
      <c r="AT322" s="152" t="s">
        <v>159</v>
      </c>
      <c r="AU322" s="152" t="s">
        <v>87</v>
      </c>
      <c r="AV322" s="12" t="s">
        <v>87</v>
      </c>
      <c r="AW322" s="12" t="s">
        <v>39</v>
      </c>
      <c r="AX322" s="12" t="s">
        <v>78</v>
      </c>
      <c r="AY322" s="152" t="s">
        <v>147</v>
      </c>
    </row>
    <row r="323" spans="2:65" s="13" customFormat="1" ht="11.25">
      <c r="B323" s="158"/>
      <c r="D323" s="151" t="s">
        <v>159</v>
      </c>
      <c r="E323" s="159" t="s">
        <v>32</v>
      </c>
      <c r="F323" s="160" t="s">
        <v>162</v>
      </c>
      <c r="H323" s="161">
        <v>18.779999999999998</v>
      </c>
      <c r="I323" s="162"/>
      <c r="L323" s="158"/>
      <c r="M323" s="163"/>
      <c r="T323" s="164"/>
      <c r="AT323" s="159" t="s">
        <v>159</v>
      </c>
      <c r="AU323" s="159" t="s">
        <v>87</v>
      </c>
      <c r="AV323" s="13" t="s">
        <v>155</v>
      </c>
      <c r="AW323" s="13" t="s">
        <v>39</v>
      </c>
      <c r="AX323" s="13" t="s">
        <v>85</v>
      </c>
      <c r="AY323" s="159" t="s">
        <v>147</v>
      </c>
    </row>
    <row r="324" spans="2:65" s="1" customFormat="1" ht="24.2" customHeight="1">
      <c r="B324" s="34"/>
      <c r="C324" s="133" t="s">
        <v>359</v>
      </c>
      <c r="D324" s="133" t="s">
        <v>150</v>
      </c>
      <c r="E324" s="134" t="s">
        <v>372</v>
      </c>
      <c r="F324" s="135" t="s">
        <v>373</v>
      </c>
      <c r="G324" s="136" t="s">
        <v>165</v>
      </c>
      <c r="H324" s="137">
        <v>18.78</v>
      </c>
      <c r="I324" s="138"/>
      <c r="J324" s="139">
        <f>ROUND(I324*H324,2)</f>
        <v>0</v>
      </c>
      <c r="K324" s="135" t="s">
        <v>154</v>
      </c>
      <c r="L324" s="34"/>
      <c r="M324" s="140" t="s">
        <v>32</v>
      </c>
      <c r="N324" s="141" t="s">
        <v>49</v>
      </c>
      <c r="P324" s="142">
        <f>O324*H324</f>
        <v>0</v>
      </c>
      <c r="Q324" s="142">
        <v>2.9999999999999997E-4</v>
      </c>
      <c r="R324" s="142">
        <f>Q324*H324</f>
        <v>5.6340000000000001E-3</v>
      </c>
      <c r="S324" s="142">
        <v>0</v>
      </c>
      <c r="T324" s="143">
        <f>S324*H324</f>
        <v>0</v>
      </c>
      <c r="AR324" s="144" t="s">
        <v>284</v>
      </c>
      <c r="AT324" s="144" t="s">
        <v>150</v>
      </c>
      <c r="AU324" s="144" t="s">
        <v>87</v>
      </c>
      <c r="AY324" s="18" t="s">
        <v>147</v>
      </c>
      <c r="BE324" s="145">
        <f>IF(N324="základní",J324,0)</f>
        <v>0</v>
      </c>
      <c r="BF324" s="145">
        <f>IF(N324="snížená",J324,0)</f>
        <v>0</v>
      </c>
      <c r="BG324" s="145">
        <f>IF(N324="zákl. přenesená",J324,0)</f>
        <v>0</v>
      </c>
      <c r="BH324" s="145">
        <f>IF(N324="sníž. přenesená",J324,0)</f>
        <v>0</v>
      </c>
      <c r="BI324" s="145">
        <f>IF(N324="nulová",J324,0)</f>
        <v>0</v>
      </c>
      <c r="BJ324" s="18" t="s">
        <v>85</v>
      </c>
      <c r="BK324" s="145">
        <f>ROUND(I324*H324,2)</f>
        <v>0</v>
      </c>
      <c r="BL324" s="18" t="s">
        <v>284</v>
      </c>
      <c r="BM324" s="144" t="s">
        <v>1445</v>
      </c>
    </row>
    <row r="325" spans="2:65" s="1" customFormat="1" ht="11.25">
      <c r="B325" s="34"/>
      <c r="D325" s="146" t="s">
        <v>157</v>
      </c>
      <c r="F325" s="147" t="s">
        <v>375</v>
      </c>
      <c r="I325" s="148"/>
      <c r="L325" s="34"/>
      <c r="M325" s="149"/>
      <c r="T325" s="55"/>
      <c r="AT325" s="18" t="s">
        <v>157</v>
      </c>
      <c r="AU325" s="18" t="s">
        <v>87</v>
      </c>
    </row>
    <row r="326" spans="2:65" s="14" customFormat="1" ht="11.25">
      <c r="B326" s="166"/>
      <c r="D326" s="151" t="s">
        <v>159</v>
      </c>
      <c r="E326" s="167" t="s">
        <v>32</v>
      </c>
      <c r="F326" s="168" t="s">
        <v>99</v>
      </c>
      <c r="H326" s="167" t="s">
        <v>32</v>
      </c>
      <c r="I326" s="169"/>
      <c r="L326" s="166"/>
      <c r="M326" s="170"/>
      <c r="T326" s="171"/>
      <c r="AT326" s="167" t="s">
        <v>159</v>
      </c>
      <c r="AU326" s="167" t="s">
        <v>87</v>
      </c>
      <c r="AV326" s="14" t="s">
        <v>85</v>
      </c>
      <c r="AW326" s="14" t="s">
        <v>39</v>
      </c>
      <c r="AX326" s="14" t="s">
        <v>78</v>
      </c>
      <c r="AY326" s="167" t="s">
        <v>147</v>
      </c>
    </row>
    <row r="327" spans="2:65" s="12" customFormat="1" ht="11.25">
      <c r="B327" s="150"/>
      <c r="D327" s="151" t="s">
        <v>159</v>
      </c>
      <c r="E327" s="152" t="s">
        <v>32</v>
      </c>
      <c r="F327" s="153" t="s">
        <v>1436</v>
      </c>
      <c r="H327" s="154">
        <v>2.25</v>
      </c>
      <c r="I327" s="155"/>
      <c r="L327" s="150"/>
      <c r="M327" s="156"/>
      <c r="T327" s="157"/>
      <c r="AT327" s="152" t="s">
        <v>159</v>
      </c>
      <c r="AU327" s="152" t="s">
        <v>87</v>
      </c>
      <c r="AV327" s="12" t="s">
        <v>87</v>
      </c>
      <c r="AW327" s="12" t="s">
        <v>39</v>
      </c>
      <c r="AX327" s="12" t="s">
        <v>78</v>
      </c>
      <c r="AY327" s="152" t="s">
        <v>147</v>
      </c>
    </row>
    <row r="328" spans="2:65" s="12" customFormat="1" ht="11.25">
      <c r="B328" s="150"/>
      <c r="D328" s="151" t="s">
        <v>159</v>
      </c>
      <c r="E328" s="152" t="s">
        <v>32</v>
      </c>
      <c r="F328" s="153" t="s">
        <v>1437</v>
      </c>
      <c r="H328" s="154">
        <v>2.25</v>
      </c>
      <c r="I328" s="155"/>
      <c r="L328" s="150"/>
      <c r="M328" s="156"/>
      <c r="T328" s="157"/>
      <c r="AT328" s="152" t="s">
        <v>159</v>
      </c>
      <c r="AU328" s="152" t="s">
        <v>87</v>
      </c>
      <c r="AV328" s="12" t="s">
        <v>87</v>
      </c>
      <c r="AW328" s="12" t="s">
        <v>39</v>
      </c>
      <c r="AX328" s="12" t="s">
        <v>78</v>
      </c>
      <c r="AY328" s="152" t="s">
        <v>147</v>
      </c>
    </row>
    <row r="329" spans="2:65" s="12" customFormat="1" ht="11.25">
      <c r="B329" s="150"/>
      <c r="D329" s="151" t="s">
        <v>159</v>
      </c>
      <c r="E329" s="152" t="s">
        <v>32</v>
      </c>
      <c r="F329" s="153" t="s">
        <v>1438</v>
      </c>
      <c r="H329" s="154">
        <v>2.25</v>
      </c>
      <c r="I329" s="155"/>
      <c r="L329" s="150"/>
      <c r="M329" s="156"/>
      <c r="T329" s="157"/>
      <c r="AT329" s="152" t="s">
        <v>159</v>
      </c>
      <c r="AU329" s="152" t="s">
        <v>87</v>
      </c>
      <c r="AV329" s="12" t="s">
        <v>87</v>
      </c>
      <c r="AW329" s="12" t="s">
        <v>39</v>
      </c>
      <c r="AX329" s="12" t="s">
        <v>78</v>
      </c>
      <c r="AY329" s="152" t="s">
        <v>147</v>
      </c>
    </row>
    <row r="330" spans="2:65" s="12" customFormat="1" ht="11.25">
      <c r="B330" s="150"/>
      <c r="D330" s="151" t="s">
        <v>159</v>
      </c>
      <c r="E330" s="152" t="s">
        <v>32</v>
      </c>
      <c r="F330" s="153" t="s">
        <v>1439</v>
      </c>
      <c r="H330" s="154">
        <v>2.04</v>
      </c>
      <c r="I330" s="155"/>
      <c r="L330" s="150"/>
      <c r="M330" s="156"/>
      <c r="T330" s="157"/>
      <c r="AT330" s="152" t="s">
        <v>159</v>
      </c>
      <c r="AU330" s="152" t="s">
        <v>87</v>
      </c>
      <c r="AV330" s="12" t="s">
        <v>87</v>
      </c>
      <c r="AW330" s="12" t="s">
        <v>39</v>
      </c>
      <c r="AX330" s="12" t="s">
        <v>78</v>
      </c>
      <c r="AY330" s="152" t="s">
        <v>147</v>
      </c>
    </row>
    <row r="331" spans="2:65" s="12" customFormat="1" ht="11.25">
      <c r="B331" s="150"/>
      <c r="D331" s="151" t="s">
        <v>159</v>
      </c>
      <c r="E331" s="152" t="s">
        <v>32</v>
      </c>
      <c r="F331" s="153" t="s">
        <v>1440</v>
      </c>
      <c r="H331" s="154">
        <v>2.04</v>
      </c>
      <c r="I331" s="155"/>
      <c r="L331" s="150"/>
      <c r="M331" s="156"/>
      <c r="T331" s="157"/>
      <c r="AT331" s="152" t="s">
        <v>159</v>
      </c>
      <c r="AU331" s="152" t="s">
        <v>87</v>
      </c>
      <c r="AV331" s="12" t="s">
        <v>87</v>
      </c>
      <c r="AW331" s="12" t="s">
        <v>39</v>
      </c>
      <c r="AX331" s="12" t="s">
        <v>78</v>
      </c>
      <c r="AY331" s="152" t="s">
        <v>147</v>
      </c>
    </row>
    <row r="332" spans="2:65" s="12" customFormat="1" ht="11.25">
      <c r="B332" s="150"/>
      <c r="D332" s="151" t="s">
        <v>159</v>
      </c>
      <c r="E332" s="152" t="s">
        <v>32</v>
      </c>
      <c r="F332" s="153" t="s">
        <v>1441</v>
      </c>
      <c r="H332" s="154">
        <v>2.25</v>
      </c>
      <c r="I332" s="155"/>
      <c r="L332" s="150"/>
      <c r="M332" s="156"/>
      <c r="T332" s="157"/>
      <c r="AT332" s="152" t="s">
        <v>159</v>
      </c>
      <c r="AU332" s="152" t="s">
        <v>87</v>
      </c>
      <c r="AV332" s="12" t="s">
        <v>87</v>
      </c>
      <c r="AW332" s="12" t="s">
        <v>39</v>
      </c>
      <c r="AX332" s="12" t="s">
        <v>78</v>
      </c>
      <c r="AY332" s="152" t="s">
        <v>147</v>
      </c>
    </row>
    <row r="333" spans="2:65" s="12" customFormat="1" ht="11.25">
      <c r="B333" s="150"/>
      <c r="D333" s="151" t="s">
        <v>159</v>
      </c>
      <c r="E333" s="152" t="s">
        <v>32</v>
      </c>
      <c r="F333" s="153" t="s">
        <v>1442</v>
      </c>
      <c r="H333" s="154">
        <v>2.25</v>
      </c>
      <c r="I333" s="155"/>
      <c r="L333" s="150"/>
      <c r="M333" s="156"/>
      <c r="T333" s="157"/>
      <c r="AT333" s="152" t="s">
        <v>159</v>
      </c>
      <c r="AU333" s="152" t="s">
        <v>87</v>
      </c>
      <c r="AV333" s="12" t="s">
        <v>87</v>
      </c>
      <c r="AW333" s="12" t="s">
        <v>39</v>
      </c>
      <c r="AX333" s="12" t="s">
        <v>78</v>
      </c>
      <c r="AY333" s="152" t="s">
        <v>147</v>
      </c>
    </row>
    <row r="334" spans="2:65" s="12" customFormat="1" ht="11.25">
      <c r="B334" s="150"/>
      <c r="D334" s="151" t="s">
        <v>159</v>
      </c>
      <c r="E334" s="152" t="s">
        <v>32</v>
      </c>
      <c r="F334" s="153" t="s">
        <v>1443</v>
      </c>
      <c r="H334" s="154">
        <v>1.2</v>
      </c>
      <c r="I334" s="155"/>
      <c r="L334" s="150"/>
      <c r="M334" s="156"/>
      <c r="T334" s="157"/>
      <c r="AT334" s="152" t="s">
        <v>159</v>
      </c>
      <c r="AU334" s="152" t="s">
        <v>87</v>
      </c>
      <c r="AV334" s="12" t="s">
        <v>87</v>
      </c>
      <c r="AW334" s="12" t="s">
        <v>39</v>
      </c>
      <c r="AX334" s="12" t="s">
        <v>78</v>
      </c>
      <c r="AY334" s="152" t="s">
        <v>147</v>
      </c>
    </row>
    <row r="335" spans="2:65" s="12" customFormat="1" ht="11.25">
      <c r="B335" s="150"/>
      <c r="D335" s="151" t="s">
        <v>159</v>
      </c>
      <c r="E335" s="152" t="s">
        <v>32</v>
      </c>
      <c r="F335" s="153" t="s">
        <v>1444</v>
      </c>
      <c r="H335" s="154">
        <v>2.25</v>
      </c>
      <c r="I335" s="155"/>
      <c r="L335" s="150"/>
      <c r="M335" s="156"/>
      <c r="T335" s="157"/>
      <c r="AT335" s="152" t="s">
        <v>159</v>
      </c>
      <c r="AU335" s="152" t="s">
        <v>87</v>
      </c>
      <c r="AV335" s="12" t="s">
        <v>87</v>
      </c>
      <c r="AW335" s="12" t="s">
        <v>39</v>
      </c>
      <c r="AX335" s="12" t="s">
        <v>78</v>
      </c>
      <c r="AY335" s="152" t="s">
        <v>147</v>
      </c>
    </row>
    <row r="336" spans="2:65" s="13" customFormat="1" ht="11.25">
      <c r="B336" s="158"/>
      <c r="D336" s="151" t="s">
        <v>159</v>
      </c>
      <c r="E336" s="159" t="s">
        <v>32</v>
      </c>
      <c r="F336" s="160" t="s">
        <v>162</v>
      </c>
      <c r="H336" s="161">
        <v>18.779999999999998</v>
      </c>
      <c r="I336" s="162"/>
      <c r="L336" s="158"/>
      <c r="M336" s="163"/>
      <c r="T336" s="164"/>
      <c r="AT336" s="159" t="s">
        <v>159</v>
      </c>
      <c r="AU336" s="159" t="s">
        <v>87</v>
      </c>
      <c r="AV336" s="13" t="s">
        <v>155</v>
      </c>
      <c r="AW336" s="13" t="s">
        <v>39</v>
      </c>
      <c r="AX336" s="13" t="s">
        <v>85</v>
      </c>
      <c r="AY336" s="159" t="s">
        <v>147</v>
      </c>
    </row>
    <row r="337" spans="2:65" s="1" customFormat="1" ht="37.9" customHeight="1">
      <c r="B337" s="34"/>
      <c r="C337" s="133" t="s">
        <v>371</v>
      </c>
      <c r="D337" s="133" t="s">
        <v>150</v>
      </c>
      <c r="E337" s="134" t="s">
        <v>377</v>
      </c>
      <c r="F337" s="135" t="s">
        <v>378</v>
      </c>
      <c r="G337" s="136" t="s">
        <v>165</v>
      </c>
      <c r="H337" s="137">
        <v>18.78</v>
      </c>
      <c r="I337" s="138"/>
      <c r="J337" s="139">
        <f>ROUND(I337*H337,2)</f>
        <v>0</v>
      </c>
      <c r="K337" s="135" t="s">
        <v>154</v>
      </c>
      <c r="L337" s="34"/>
      <c r="M337" s="140" t="s">
        <v>32</v>
      </c>
      <c r="N337" s="141" t="s">
        <v>49</v>
      </c>
      <c r="P337" s="142">
        <f>O337*H337</f>
        <v>0</v>
      </c>
      <c r="Q337" s="142">
        <v>6.0000000000000001E-3</v>
      </c>
      <c r="R337" s="142">
        <f>Q337*H337</f>
        <v>0.11268</v>
      </c>
      <c r="S337" s="142">
        <v>0</v>
      </c>
      <c r="T337" s="143">
        <f>S337*H337</f>
        <v>0</v>
      </c>
      <c r="AR337" s="144" t="s">
        <v>284</v>
      </c>
      <c r="AT337" s="144" t="s">
        <v>150</v>
      </c>
      <c r="AU337" s="144" t="s">
        <v>87</v>
      </c>
      <c r="AY337" s="18" t="s">
        <v>147</v>
      </c>
      <c r="BE337" s="145">
        <f>IF(N337="základní",J337,0)</f>
        <v>0</v>
      </c>
      <c r="BF337" s="145">
        <f>IF(N337="snížená",J337,0)</f>
        <v>0</v>
      </c>
      <c r="BG337" s="145">
        <f>IF(N337="zákl. přenesená",J337,0)</f>
        <v>0</v>
      </c>
      <c r="BH337" s="145">
        <f>IF(N337="sníž. přenesená",J337,0)</f>
        <v>0</v>
      </c>
      <c r="BI337" s="145">
        <f>IF(N337="nulová",J337,0)</f>
        <v>0</v>
      </c>
      <c r="BJ337" s="18" t="s">
        <v>85</v>
      </c>
      <c r="BK337" s="145">
        <f>ROUND(I337*H337,2)</f>
        <v>0</v>
      </c>
      <c r="BL337" s="18" t="s">
        <v>284</v>
      </c>
      <c r="BM337" s="144" t="s">
        <v>1446</v>
      </c>
    </row>
    <row r="338" spans="2:65" s="1" customFormat="1" ht="11.25">
      <c r="B338" s="34"/>
      <c r="D338" s="146" t="s">
        <v>157</v>
      </c>
      <c r="F338" s="147" t="s">
        <v>380</v>
      </c>
      <c r="I338" s="148"/>
      <c r="L338" s="34"/>
      <c r="M338" s="149"/>
      <c r="T338" s="55"/>
      <c r="AT338" s="18" t="s">
        <v>157</v>
      </c>
      <c r="AU338" s="18" t="s">
        <v>87</v>
      </c>
    </row>
    <row r="339" spans="2:65" s="14" customFormat="1" ht="11.25">
      <c r="B339" s="166"/>
      <c r="D339" s="151" t="s">
        <v>159</v>
      </c>
      <c r="E339" s="167" t="s">
        <v>32</v>
      </c>
      <c r="F339" s="168" t="s">
        <v>99</v>
      </c>
      <c r="H339" s="167" t="s">
        <v>32</v>
      </c>
      <c r="I339" s="169"/>
      <c r="L339" s="166"/>
      <c r="M339" s="170"/>
      <c r="T339" s="171"/>
      <c r="AT339" s="167" t="s">
        <v>159</v>
      </c>
      <c r="AU339" s="167" t="s">
        <v>87</v>
      </c>
      <c r="AV339" s="14" t="s">
        <v>85</v>
      </c>
      <c r="AW339" s="14" t="s">
        <v>39</v>
      </c>
      <c r="AX339" s="14" t="s">
        <v>78</v>
      </c>
      <c r="AY339" s="167" t="s">
        <v>147</v>
      </c>
    </row>
    <row r="340" spans="2:65" s="12" customFormat="1" ht="11.25">
      <c r="B340" s="150"/>
      <c r="D340" s="151" t="s">
        <v>159</v>
      </c>
      <c r="E340" s="152" t="s">
        <v>32</v>
      </c>
      <c r="F340" s="153" t="s">
        <v>1436</v>
      </c>
      <c r="H340" s="154">
        <v>2.25</v>
      </c>
      <c r="I340" s="155"/>
      <c r="L340" s="150"/>
      <c r="M340" s="156"/>
      <c r="T340" s="157"/>
      <c r="AT340" s="152" t="s">
        <v>159</v>
      </c>
      <c r="AU340" s="152" t="s">
        <v>87</v>
      </c>
      <c r="AV340" s="12" t="s">
        <v>87</v>
      </c>
      <c r="AW340" s="12" t="s">
        <v>39</v>
      </c>
      <c r="AX340" s="12" t="s">
        <v>78</v>
      </c>
      <c r="AY340" s="152" t="s">
        <v>147</v>
      </c>
    </row>
    <row r="341" spans="2:65" s="12" customFormat="1" ht="11.25">
      <c r="B341" s="150"/>
      <c r="D341" s="151" t="s">
        <v>159</v>
      </c>
      <c r="E341" s="152" t="s">
        <v>32</v>
      </c>
      <c r="F341" s="153" t="s">
        <v>1437</v>
      </c>
      <c r="H341" s="154">
        <v>2.25</v>
      </c>
      <c r="I341" s="155"/>
      <c r="L341" s="150"/>
      <c r="M341" s="156"/>
      <c r="T341" s="157"/>
      <c r="AT341" s="152" t="s">
        <v>159</v>
      </c>
      <c r="AU341" s="152" t="s">
        <v>87</v>
      </c>
      <c r="AV341" s="12" t="s">
        <v>87</v>
      </c>
      <c r="AW341" s="12" t="s">
        <v>39</v>
      </c>
      <c r="AX341" s="12" t="s">
        <v>78</v>
      </c>
      <c r="AY341" s="152" t="s">
        <v>147</v>
      </c>
    </row>
    <row r="342" spans="2:65" s="12" customFormat="1" ht="11.25">
      <c r="B342" s="150"/>
      <c r="D342" s="151" t="s">
        <v>159</v>
      </c>
      <c r="E342" s="152" t="s">
        <v>32</v>
      </c>
      <c r="F342" s="153" t="s">
        <v>1438</v>
      </c>
      <c r="H342" s="154">
        <v>2.25</v>
      </c>
      <c r="I342" s="155"/>
      <c r="L342" s="150"/>
      <c r="M342" s="156"/>
      <c r="T342" s="157"/>
      <c r="AT342" s="152" t="s">
        <v>159</v>
      </c>
      <c r="AU342" s="152" t="s">
        <v>87</v>
      </c>
      <c r="AV342" s="12" t="s">
        <v>87</v>
      </c>
      <c r="AW342" s="12" t="s">
        <v>39</v>
      </c>
      <c r="AX342" s="12" t="s">
        <v>78</v>
      </c>
      <c r="AY342" s="152" t="s">
        <v>147</v>
      </c>
    </row>
    <row r="343" spans="2:65" s="12" customFormat="1" ht="11.25">
      <c r="B343" s="150"/>
      <c r="D343" s="151" t="s">
        <v>159</v>
      </c>
      <c r="E343" s="152" t="s">
        <v>32</v>
      </c>
      <c r="F343" s="153" t="s">
        <v>1439</v>
      </c>
      <c r="H343" s="154">
        <v>2.04</v>
      </c>
      <c r="I343" s="155"/>
      <c r="L343" s="150"/>
      <c r="M343" s="156"/>
      <c r="T343" s="157"/>
      <c r="AT343" s="152" t="s">
        <v>159</v>
      </c>
      <c r="AU343" s="152" t="s">
        <v>87</v>
      </c>
      <c r="AV343" s="12" t="s">
        <v>87</v>
      </c>
      <c r="AW343" s="12" t="s">
        <v>39</v>
      </c>
      <c r="AX343" s="12" t="s">
        <v>78</v>
      </c>
      <c r="AY343" s="152" t="s">
        <v>147</v>
      </c>
    </row>
    <row r="344" spans="2:65" s="12" customFormat="1" ht="11.25">
      <c r="B344" s="150"/>
      <c r="D344" s="151" t="s">
        <v>159</v>
      </c>
      <c r="E344" s="152" t="s">
        <v>32</v>
      </c>
      <c r="F344" s="153" t="s">
        <v>1440</v>
      </c>
      <c r="H344" s="154">
        <v>2.04</v>
      </c>
      <c r="I344" s="155"/>
      <c r="L344" s="150"/>
      <c r="M344" s="156"/>
      <c r="T344" s="157"/>
      <c r="AT344" s="152" t="s">
        <v>159</v>
      </c>
      <c r="AU344" s="152" t="s">
        <v>87</v>
      </c>
      <c r="AV344" s="12" t="s">
        <v>87</v>
      </c>
      <c r="AW344" s="12" t="s">
        <v>39</v>
      </c>
      <c r="AX344" s="12" t="s">
        <v>78</v>
      </c>
      <c r="AY344" s="152" t="s">
        <v>147</v>
      </c>
    </row>
    <row r="345" spans="2:65" s="12" customFormat="1" ht="11.25">
      <c r="B345" s="150"/>
      <c r="D345" s="151" t="s">
        <v>159</v>
      </c>
      <c r="E345" s="152" t="s">
        <v>32</v>
      </c>
      <c r="F345" s="153" t="s">
        <v>1441</v>
      </c>
      <c r="H345" s="154">
        <v>2.25</v>
      </c>
      <c r="I345" s="155"/>
      <c r="L345" s="150"/>
      <c r="M345" s="156"/>
      <c r="T345" s="157"/>
      <c r="AT345" s="152" t="s">
        <v>159</v>
      </c>
      <c r="AU345" s="152" t="s">
        <v>87</v>
      </c>
      <c r="AV345" s="12" t="s">
        <v>87</v>
      </c>
      <c r="AW345" s="12" t="s">
        <v>39</v>
      </c>
      <c r="AX345" s="12" t="s">
        <v>78</v>
      </c>
      <c r="AY345" s="152" t="s">
        <v>147</v>
      </c>
    </row>
    <row r="346" spans="2:65" s="12" customFormat="1" ht="11.25">
      <c r="B346" s="150"/>
      <c r="D346" s="151" t="s">
        <v>159</v>
      </c>
      <c r="E346" s="152" t="s">
        <v>32</v>
      </c>
      <c r="F346" s="153" t="s">
        <v>1442</v>
      </c>
      <c r="H346" s="154">
        <v>2.25</v>
      </c>
      <c r="I346" s="155"/>
      <c r="L346" s="150"/>
      <c r="M346" s="156"/>
      <c r="T346" s="157"/>
      <c r="AT346" s="152" t="s">
        <v>159</v>
      </c>
      <c r="AU346" s="152" t="s">
        <v>87</v>
      </c>
      <c r="AV346" s="12" t="s">
        <v>87</v>
      </c>
      <c r="AW346" s="12" t="s">
        <v>39</v>
      </c>
      <c r="AX346" s="12" t="s">
        <v>78</v>
      </c>
      <c r="AY346" s="152" t="s">
        <v>147</v>
      </c>
    </row>
    <row r="347" spans="2:65" s="12" customFormat="1" ht="11.25">
      <c r="B347" s="150"/>
      <c r="D347" s="151" t="s">
        <v>159</v>
      </c>
      <c r="E347" s="152" t="s">
        <v>32</v>
      </c>
      <c r="F347" s="153" t="s">
        <v>1443</v>
      </c>
      <c r="H347" s="154">
        <v>1.2</v>
      </c>
      <c r="I347" s="155"/>
      <c r="L347" s="150"/>
      <c r="M347" s="156"/>
      <c r="T347" s="157"/>
      <c r="AT347" s="152" t="s">
        <v>159</v>
      </c>
      <c r="AU347" s="152" t="s">
        <v>87</v>
      </c>
      <c r="AV347" s="12" t="s">
        <v>87</v>
      </c>
      <c r="AW347" s="12" t="s">
        <v>39</v>
      </c>
      <c r="AX347" s="12" t="s">
        <v>78</v>
      </c>
      <c r="AY347" s="152" t="s">
        <v>147</v>
      </c>
    </row>
    <row r="348" spans="2:65" s="12" customFormat="1" ht="11.25">
      <c r="B348" s="150"/>
      <c r="D348" s="151" t="s">
        <v>159</v>
      </c>
      <c r="E348" s="152" t="s">
        <v>32</v>
      </c>
      <c r="F348" s="153" t="s">
        <v>1444</v>
      </c>
      <c r="H348" s="154">
        <v>2.25</v>
      </c>
      <c r="I348" s="155"/>
      <c r="L348" s="150"/>
      <c r="M348" s="156"/>
      <c r="T348" s="157"/>
      <c r="AT348" s="152" t="s">
        <v>159</v>
      </c>
      <c r="AU348" s="152" t="s">
        <v>87</v>
      </c>
      <c r="AV348" s="12" t="s">
        <v>87</v>
      </c>
      <c r="AW348" s="12" t="s">
        <v>39</v>
      </c>
      <c r="AX348" s="12" t="s">
        <v>78</v>
      </c>
      <c r="AY348" s="152" t="s">
        <v>147</v>
      </c>
    </row>
    <row r="349" spans="2:65" s="13" customFormat="1" ht="11.25">
      <c r="B349" s="158"/>
      <c r="D349" s="151" t="s">
        <v>159</v>
      </c>
      <c r="E349" s="159" t="s">
        <v>32</v>
      </c>
      <c r="F349" s="160" t="s">
        <v>162</v>
      </c>
      <c r="H349" s="161">
        <v>18.779999999999998</v>
      </c>
      <c r="I349" s="162"/>
      <c r="L349" s="158"/>
      <c r="M349" s="163"/>
      <c r="T349" s="164"/>
      <c r="AT349" s="159" t="s">
        <v>159</v>
      </c>
      <c r="AU349" s="159" t="s">
        <v>87</v>
      </c>
      <c r="AV349" s="13" t="s">
        <v>155</v>
      </c>
      <c r="AW349" s="13" t="s">
        <v>39</v>
      </c>
      <c r="AX349" s="13" t="s">
        <v>85</v>
      </c>
      <c r="AY349" s="159" t="s">
        <v>147</v>
      </c>
    </row>
    <row r="350" spans="2:65" s="1" customFormat="1" ht="24.2" customHeight="1">
      <c r="B350" s="34"/>
      <c r="C350" s="179" t="s">
        <v>376</v>
      </c>
      <c r="D350" s="179" t="s">
        <v>322</v>
      </c>
      <c r="E350" s="180" t="s">
        <v>382</v>
      </c>
      <c r="F350" s="181" t="s">
        <v>383</v>
      </c>
      <c r="G350" s="182" t="s">
        <v>165</v>
      </c>
      <c r="H350" s="183">
        <v>20.658000000000001</v>
      </c>
      <c r="I350" s="184"/>
      <c r="J350" s="185">
        <f>ROUND(I350*H350,2)</f>
        <v>0</v>
      </c>
      <c r="K350" s="181" t="s">
        <v>154</v>
      </c>
      <c r="L350" s="186"/>
      <c r="M350" s="187" t="s">
        <v>32</v>
      </c>
      <c r="N350" s="188" t="s">
        <v>49</v>
      </c>
      <c r="P350" s="142">
        <f>O350*H350</f>
        <v>0</v>
      </c>
      <c r="Q350" s="142">
        <v>1.806E-2</v>
      </c>
      <c r="R350" s="142">
        <f>Q350*H350</f>
        <v>0.37308348000000002</v>
      </c>
      <c r="S350" s="142">
        <v>0</v>
      </c>
      <c r="T350" s="143">
        <f>S350*H350</f>
        <v>0</v>
      </c>
      <c r="AR350" s="144" t="s">
        <v>325</v>
      </c>
      <c r="AT350" s="144" t="s">
        <v>322</v>
      </c>
      <c r="AU350" s="144" t="s">
        <v>87</v>
      </c>
      <c r="AY350" s="18" t="s">
        <v>147</v>
      </c>
      <c r="BE350" s="145">
        <f>IF(N350="základní",J350,0)</f>
        <v>0</v>
      </c>
      <c r="BF350" s="145">
        <f>IF(N350="snížená",J350,0)</f>
        <v>0</v>
      </c>
      <c r="BG350" s="145">
        <f>IF(N350="zákl. přenesená",J350,0)</f>
        <v>0</v>
      </c>
      <c r="BH350" s="145">
        <f>IF(N350="sníž. přenesená",J350,0)</f>
        <v>0</v>
      </c>
      <c r="BI350" s="145">
        <f>IF(N350="nulová",J350,0)</f>
        <v>0</v>
      </c>
      <c r="BJ350" s="18" t="s">
        <v>85</v>
      </c>
      <c r="BK350" s="145">
        <f>ROUND(I350*H350,2)</f>
        <v>0</v>
      </c>
      <c r="BL350" s="18" t="s">
        <v>284</v>
      </c>
      <c r="BM350" s="144" t="s">
        <v>1447</v>
      </c>
    </row>
    <row r="351" spans="2:65" s="1" customFormat="1" ht="19.5">
      <c r="B351" s="34"/>
      <c r="D351" s="151" t="s">
        <v>168</v>
      </c>
      <c r="F351" s="165" t="s">
        <v>385</v>
      </c>
      <c r="I351" s="148"/>
      <c r="L351" s="34"/>
      <c r="M351" s="149"/>
      <c r="T351" s="55"/>
      <c r="AT351" s="18" t="s">
        <v>168</v>
      </c>
      <c r="AU351" s="18" t="s">
        <v>87</v>
      </c>
    </row>
    <row r="352" spans="2:65" s="14" customFormat="1" ht="11.25">
      <c r="B352" s="166"/>
      <c r="D352" s="151" t="s">
        <v>159</v>
      </c>
      <c r="E352" s="167" t="s">
        <v>32</v>
      </c>
      <c r="F352" s="168" t="s">
        <v>99</v>
      </c>
      <c r="H352" s="167" t="s">
        <v>32</v>
      </c>
      <c r="I352" s="169"/>
      <c r="L352" s="166"/>
      <c r="M352" s="170"/>
      <c r="T352" s="171"/>
      <c r="AT352" s="167" t="s">
        <v>159</v>
      </c>
      <c r="AU352" s="167" t="s">
        <v>87</v>
      </c>
      <c r="AV352" s="14" t="s">
        <v>85</v>
      </c>
      <c r="AW352" s="14" t="s">
        <v>39</v>
      </c>
      <c r="AX352" s="14" t="s">
        <v>78</v>
      </c>
      <c r="AY352" s="167" t="s">
        <v>147</v>
      </c>
    </row>
    <row r="353" spans="2:65" s="12" customFormat="1" ht="11.25">
      <c r="B353" s="150"/>
      <c r="D353" s="151" t="s">
        <v>159</v>
      </c>
      <c r="E353" s="152" t="s">
        <v>32</v>
      </c>
      <c r="F353" s="153" t="s">
        <v>1436</v>
      </c>
      <c r="H353" s="154">
        <v>2.25</v>
      </c>
      <c r="I353" s="155"/>
      <c r="L353" s="150"/>
      <c r="M353" s="156"/>
      <c r="T353" s="157"/>
      <c r="AT353" s="152" t="s">
        <v>159</v>
      </c>
      <c r="AU353" s="152" t="s">
        <v>87</v>
      </c>
      <c r="AV353" s="12" t="s">
        <v>87</v>
      </c>
      <c r="AW353" s="12" t="s">
        <v>39</v>
      </c>
      <c r="AX353" s="12" t="s">
        <v>78</v>
      </c>
      <c r="AY353" s="152" t="s">
        <v>147</v>
      </c>
    </row>
    <row r="354" spans="2:65" s="12" customFormat="1" ht="11.25">
      <c r="B354" s="150"/>
      <c r="D354" s="151" t="s">
        <v>159</v>
      </c>
      <c r="E354" s="152" t="s">
        <v>32</v>
      </c>
      <c r="F354" s="153" t="s">
        <v>1437</v>
      </c>
      <c r="H354" s="154">
        <v>2.25</v>
      </c>
      <c r="I354" s="155"/>
      <c r="L354" s="150"/>
      <c r="M354" s="156"/>
      <c r="T354" s="157"/>
      <c r="AT354" s="152" t="s">
        <v>159</v>
      </c>
      <c r="AU354" s="152" t="s">
        <v>87</v>
      </c>
      <c r="AV354" s="12" t="s">
        <v>87</v>
      </c>
      <c r="AW354" s="12" t="s">
        <v>39</v>
      </c>
      <c r="AX354" s="12" t="s">
        <v>78</v>
      </c>
      <c r="AY354" s="152" t="s">
        <v>147</v>
      </c>
    </row>
    <row r="355" spans="2:65" s="12" customFormat="1" ht="11.25">
      <c r="B355" s="150"/>
      <c r="D355" s="151" t="s">
        <v>159</v>
      </c>
      <c r="E355" s="152" t="s">
        <v>32</v>
      </c>
      <c r="F355" s="153" t="s">
        <v>1438</v>
      </c>
      <c r="H355" s="154">
        <v>2.25</v>
      </c>
      <c r="I355" s="155"/>
      <c r="L355" s="150"/>
      <c r="M355" s="156"/>
      <c r="T355" s="157"/>
      <c r="AT355" s="152" t="s">
        <v>159</v>
      </c>
      <c r="AU355" s="152" t="s">
        <v>87</v>
      </c>
      <c r="AV355" s="12" t="s">
        <v>87</v>
      </c>
      <c r="AW355" s="12" t="s">
        <v>39</v>
      </c>
      <c r="AX355" s="12" t="s">
        <v>78</v>
      </c>
      <c r="AY355" s="152" t="s">
        <v>147</v>
      </c>
    </row>
    <row r="356" spans="2:65" s="12" customFormat="1" ht="11.25">
      <c r="B356" s="150"/>
      <c r="D356" s="151" t="s">
        <v>159</v>
      </c>
      <c r="E356" s="152" t="s">
        <v>32</v>
      </c>
      <c r="F356" s="153" t="s">
        <v>1439</v>
      </c>
      <c r="H356" s="154">
        <v>2.04</v>
      </c>
      <c r="I356" s="155"/>
      <c r="L356" s="150"/>
      <c r="M356" s="156"/>
      <c r="T356" s="157"/>
      <c r="AT356" s="152" t="s">
        <v>159</v>
      </c>
      <c r="AU356" s="152" t="s">
        <v>87</v>
      </c>
      <c r="AV356" s="12" t="s">
        <v>87</v>
      </c>
      <c r="AW356" s="12" t="s">
        <v>39</v>
      </c>
      <c r="AX356" s="12" t="s">
        <v>78</v>
      </c>
      <c r="AY356" s="152" t="s">
        <v>147</v>
      </c>
    </row>
    <row r="357" spans="2:65" s="12" customFormat="1" ht="11.25">
      <c r="B357" s="150"/>
      <c r="D357" s="151" t="s">
        <v>159</v>
      </c>
      <c r="E357" s="152" t="s">
        <v>32</v>
      </c>
      <c r="F357" s="153" t="s">
        <v>1440</v>
      </c>
      <c r="H357" s="154">
        <v>2.04</v>
      </c>
      <c r="I357" s="155"/>
      <c r="L357" s="150"/>
      <c r="M357" s="156"/>
      <c r="T357" s="157"/>
      <c r="AT357" s="152" t="s">
        <v>159</v>
      </c>
      <c r="AU357" s="152" t="s">
        <v>87</v>
      </c>
      <c r="AV357" s="12" t="s">
        <v>87</v>
      </c>
      <c r="AW357" s="12" t="s">
        <v>39</v>
      </c>
      <c r="AX357" s="12" t="s">
        <v>78</v>
      </c>
      <c r="AY357" s="152" t="s">
        <v>147</v>
      </c>
    </row>
    <row r="358" spans="2:65" s="12" customFormat="1" ht="11.25">
      <c r="B358" s="150"/>
      <c r="D358" s="151" t="s">
        <v>159</v>
      </c>
      <c r="E358" s="152" t="s">
        <v>32</v>
      </c>
      <c r="F358" s="153" t="s">
        <v>1441</v>
      </c>
      <c r="H358" s="154">
        <v>2.25</v>
      </c>
      <c r="I358" s="155"/>
      <c r="L358" s="150"/>
      <c r="M358" s="156"/>
      <c r="T358" s="157"/>
      <c r="AT358" s="152" t="s">
        <v>159</v>
      </c>
      <c r="AU358" s="152" t="s">
        <v>87</v>
      </c>
      <c r="AV358" s="12" t="s">
        <v>87</v>
      </c>
      <c r="AW358" s="12" t="s">
        <v>39</v>
      </c>
      <c r="AX358" s="12" t="s">
        <v>78</v>
      </c>
      <c r="AY358" s="152" t="s">
        <v>147</v>
      </c>
    </row>
    <row r="359" spans="2:65" s="12" customFormat="1" ht="11.25">
      <c r="B359" s="150"/>
      <c r="D359" s="151" t="s">
        <v>159</v>
      </c>
      <c r="E359" s="152" t="s">
        <v>32</v>
      </c>
      <c r="F359" s="153" t="s">
        <v>1442</v>
      </c>
      <c r="H359" s="154">
        <v>2.25</v>
      </c>
      <c r="I359" s="155"/>
      <c r="L359" s="150"/>
      <c r="M359" s="156"/>
      <c r="T359" s="157"/>
      <c r="AT359" s="152" t="s">
        <v>159</v>
      </c>
      <c r="AU359" s="152" t="s">
        <v>87</v>
      </c>
      <c r="AV359" s="12" t="s">
        <v>87</v>
      </c>
      <c r="AW359" s="12" t="s">
        <v>39</v>
      </c>
      <c r="AX359" s="12" t="s">
        <v>78</v>
      </c>
      <c r="AY359" s="152" t="s">
        <v>147</v>
      </c>
    </row>
    <row r="360" spans="2:65" s="12" customFormat="1" ht="11.25">
      <c r="B360" s="150"/>
      <c r="D360" s="151" t="s">
        <v>159</v>
      </c>
      <c r="E360" s="152" t="s">
        <v>32</v>
      </c>
      <c r="F360" s="153" t="s">
        <v>1443</v>
      </c>
      <c r="H360" s="154">
        <v>1.2</v>
      </c>
      <c r="I360" s="155"/>
      <c r="L360" s="150"/>
      <c r="M360" s="156"/>
      <c r="T360" s="157"/>
      <c r="AT360" s="152" t="s">
        <v>159</v>
      </c>
      <c r="AU360" s="152" t="s">
        <v>87</v>
      </c>
      <c r="AV360" s="12" t="s">
        <v>87</v>
      </c>
      <c r="AW360" s="12" t="s">
        <v>39</v>
      </c>
      <c r="AX360" s="12" t="s">
        <v>78</v>
      </c>
      <c r="AY360" s="152" t="s">
        <v>147</v>
      </c>
    </row>
    <row r="361" spans="2:65" s="12" customFormat="1" ht="11.25">
      <c r="B361" s="150"/>
      <c r="D361" s="151" t="s">
        <v>159</v>
      </c>
      <c r="E361" s="152" t="s">
        <v>32</v>
      </c>
      <c r="F361" s="153" t="s">
        <v>1444</v>
      </c>
      <c r="H361" s="154">
        <v>2.25</v>
      </c>
      <c r="I361" s="155"/>
      <c r="L361" s="150"/>
      <c r="M361" s="156"/>
      <c r="T361" s="157"/>
      <c r="AT361" s="152" t="s">
        <v>159</v>
      </c>
      <c r="AU361" s="152" t="s">
        <v>87</v>
      </c>
      <c r="AV361" s="12" t="s">
        <v>87</v>
      </c>
      <c r="AW361" s="12" t="s">
        <v>39</v>
      </c>
      <c r="AX361" s="12" t="s">
        <v>78</v>
      </c>
      <c r="AY361" s="152" t="s">
        <v>147</v>
      </c>
    </row>
    <row r="362" spans="2:65" s="13" customFormat="1" ht="11.25">
      <c r="B362" s="158"/>
      <c r="D362" s="151" t="s">
        <v>159</v>
      </c>
      <c r="E362" s="159" t="s">
        <v>32</v>
      </c>
      <c r="F362" s="160" t="s">
        <v>162</v>
      </c>
      <c r="H362" s="161">
        <v>18.779999999999998</v>
      </c>
      <c r="I362" s="162"/>
      <c r="L362" s="158"/>
      <c r="M362" s="163"/>
      <c r="T362" s="164"/>
      <c r="AT362" s="159" t="s">
        <v>159</v>
      </c>
      <c r="AU362" s="159" t="s">
        <v>87</v>
      </c>
      <c r="AV362" s="13" t="s">
        <v>155</v>
      </c>
      <c r="AW362" s="13" t="s">
        <v>39</v>
      </c>
      <c r="AX362" s="13" t="s">
        <v>85</v>
      </c>
      <c r="AY362" s="159" t="s">
        <v>147</v>
      </c>
    </row>
    <row r="363" spans="2:65" s="12" customFormat="1" ht="11.25">
      <c r="B363" s="150"/>
      <c r="D363" s="151" t="s">
        <v>159</v>
      </c>
      <c r="F363" s="153" t="s">
        <v>1448</v>
      </c>
      <c r="H363" s="154">
        <v>20.658000000000001</v>
      </c>
      <c r="I363" s="155"/>
      <c r="L363" s="150"/>
      <c r="M363" s="156"/>
      <c r="T363" s="157"/>
      <c r="AT363" s="152" t="s">
        <v>159</v>
      </c>
      <c r="AU363" s="152" t="s">
        <v>87</v>
      </c>
      <c r="AV363" s="12" t="s">
        <v>87</v>
      </c>
      <c r="AW363" s="12" t="s">
        <v>4</v>
      </c>
      <c r="AX363" s="12" t="s">
        <v>85</v>
      </c>
      <c r="AY363" s="152" t="s">
        <v>147</v>
      </c>
    </row>
    <row r="364" spans="2:65" s="1" customFormat="1" ht="37.9" customHeight="1">
      <c r="B364" s="34"/>
      <c r="C364" s="133" t="s">
        <v>381</v>
      </c>
      <c r="D364" s="133" t="s">
        <v>150</v>
      </c>
      <c r="E364" s="134" t="s">
        <v>387</v>
      </c>
      <c r="F364" s="135" t="s">
        <v>388</v>
      </c>
      <c r="G364" s="136" t="s">
        <v>165</v>
      </c>
      <c r="H364" s="137">
        <v>18.78</v>
      </c>
      <c r="I364" s="138"/>
      <c r="J364" s="139">
        <f>ROUND(I364*H364,2)</f>
        <v>0</v>
      </c>
      <c r="K364" s="135" t="s">
        <v>154</v>
      </c>
      <c r="L364" s="34"/>
      <c r="M364" s="140" t="s">
        <v>32</v>
      </c>
      <c r="N364" s="141" t="s">
        <v>49</v>
      </c>
      <c r="P364" s="142">
        <f>O364*H364</f>
        <v>0</v>
      </c>
      <c r="Q364" s="142">
        <v>0</v>
      </c>
      <c r="R364" s="142">
        <f>Q364*H364</f>
        <v>0</v>
      </c>
      <c r="S364" s="142">
        <v>0</v>
      </c>
      <c r="T364" s="143">
        <f>S364*H364</f>
        <v>0</v>
      </c>
      <c r="AR364" s="144" t="s">
        <v>284</v>
      </c>
      <c r="AT364" s="144" t="s">
        <v>150</v>
      </c>
      <c r="AU364" s="144" t="s">
        <v>87</v>
      </c>
      <c r="AY364" s="18" t="s">
        <v>147</v>
      </c>
      <c r="BE364" s="145">
        <f>IF(N364="základní",J364,0)</f>
        <v>0</v>
      </c>
      <c r="BF364" s="145">
        <f>IF(N364="snížená",J364,0)</f>
        <v>0</v>
      </c>
      <c r="BG364" s="145">
        <f>IF(N364="zákl. přenesená",J364,0)</f>
        <v>0</v>
      </c>
      <c r="BH364" s="145">
        <f>IF(N364="sníž. přenesená",J364,0)</f>
        <v>0</v>
      </c>
      <c r="BI364" s="145">
        <f>IF(N364="nulová",J364,0)</f>
        <v>0</v>
      </c>
      <c r="BJ364" s="18" t="s">
        <v>85</v>
      </c>
      <c r="BK364" s="145">
        <f>ROUND(I364*H364,2)</f>
        <v>0</v>
      </c>
      <c r="BL364" s="18" t="s">
        <v>284</v>
      </c>
      <c r="BM364" s="144" t="s">
        <v>1449</v>
      </c>
    </row>
    <row r="365" spans="2:65" s="1" customFormat="1" ht="11.25">
      <c r="B365" s="34"/>
      <c r="D365" s="146" t="s">
        <v>157</v>
      </c>
      <c r="F365" s="147" t="s">
        <v>390</v>
      </c>
      <c r="I365" s="148"/>
      <c r="L365" s="34"/>
      <c r="M365" s="149"/>
      <c r="T365" s="55"/>
      <c r="AT365" s="18" t="s">
        <v>157</v>
      </c>
      <c r="AU365" s="18" t="s">
        <v>87</v>
      </c>
    </row>
    <row r="366" spans="2:65" s="14" customFormat="1" ht="11.25">
      <c r="B366" s="166"/>
      <c r="D366" s="151" t="s">
        <v>159</v>
      </c>
      <c r="E366" s="167" t="s">
        <v>32</v>
      </c>
      <c r="F366" s="168" t="s">
        <v>99</v>
      </c>
      <c r="H366" s="167" t="s">
        <v>32</v>
      </c>
      <c r="I366" s="169"/>
      <c r="L366" s="166"/>
      <c r="M366" s="170"/>
      <c r="T366" s="171"/>
      <c r="AT366" s="167" t="s">
        <v>159</v>
      </c>
      <c r="AU366" s="167" t="s">
        <v>87</v>
      </c>
      <c r="AV366" s="14" t="s">
        <v>85</v>
      </c>
      <c r="AW366" s="14" t="s">
        <v>39</v>
      </c>
      <c r="AX366" s="14" t="s">
        <v>78</v>
      </c>
      <c r="AY366" s="167" t="s">
        <v>147</v>
      </c>
    </row>
    <row r="367" spans="2:65" s="12" customFormat="1" ht="11.25">
      <c r="B367" s="150"/>
      <c r="D367" s="151" t="s">
        <v>159</v>
      </c>
      <c r="E367" s="152" t="s">
        <v>32</v>
      </c>
      <c r="F367" s="153" t="s">
        <v>1436</v>
      </c>
      <c r="H367" s="154">
        <v>2.25</v>
      </c>
      <c r="I367" s="155"/>
      <c r="L367" s="150"/>
      <c r="M367" s="156"/>
      <c r="T367" s="157"/>
      <c r="AT367" s="152" t="s">
        <v>159</v>
      </c>
      <c r="AU367" s="152" t="s">
        <v>87</v>
      </c>
      <c r="AV367" s="12" t="s">
        <v>87</v>
      </c>
      <c r="AW367" s="12" t="s">
        <v>39</v>
      </c>
      <c r="AX367" s="12" t="s">
        <v>78</v>
      </c>
      <c r="AY367" s="152" t="s">
        <v>147</v>
      </c>
    </row>
    <row r="368" spans="2:65" s="12" customFormat="1" ht="11.25">
      <c r="B368" s="150"/>
      <c r="D368" s="151" t="s">
        <v>159</v>
      </c>
      <c r="E368" s="152" t="s">
        <v>32</v>
      </c>
      <c r="F368" s="153" t="s">
        <v>1437</v>
      </c>
      <c r="H368" s="154">
        <v>2.25</v>
      </c>
      <c r="I368" s="155"/>
      <c r="L368" s="150"/>
      <c r="M368" s="156"/>
      <c r="T368" s="157"/>
      <c r="AT368" s="152" t="s">
        <v>159</v>
      </c>
      <c r="AU368" s="152" t="s">
        <v>87</v>
      </c>
      <c r="AV368" s="12" t="s">
        <v>87</v>
      </c>
      <c r="AW368" s="12" t="s">
        <v>39</v>
      </c>
      <c r="AX368" s="12" t="s">
        <v>78</v>
      </c>
      <c r="AY368" s="152" t="s">
        <v>147</v>
      </c>
    </row>
    <row r="369" spans="2:65" s="12" customFormat="1" ht="11.25">
      <c r="B369" s="150"/>
      <c r="D369" s="151" t="s">
        <v>159</v>
      </c>
      <c r="E369" s="152" t="s">
        <v>32</v>
      </c>
      <c r="F369" s="153" t="s">
        <v>1438</v>
      </c>
      <c r="H369" s="154">
        <v>2.25</v>
      </c>
      <c r="I369" s="155"/>
      <c r="L369" s="150"/>
      <c r="M369" s="156"/>
      <c r="T369" s="157"/>
      <c r="AT369" s="152" t="s">
        <v>159</v>
      </c>
      <c r="AU369" s="152" t="s">
        <v>87</v>
      </c>
      <c r="AV369" s="12" t="s">
        <v>87</v>
      </c>
      <c r="AW369" s="12" t="s">
        <v>39</v>
      </c>
      <c r="AX369" s="12" t="s">
        <v>78</v>
      </c>
      <c r="AY369" s="152" t="s">
        <v>147</v>
      </c>
    </row>
    <row r="370" spans="2:65" s="12" customFormat="1" ht="11.25">
      <c r="B370" s="150"/>
      <c r="D370" s="151" t="s">
        <v>159</v>
      </c>
      <c r="E370" s="152" t="s">
        <v>32</v>
      </c>
      <c r="F370" s="153" t="s">
        <v>1439</v>
      </c>
      <c r="H370" s="154">
        <v>2.04</v>
      </c>
      <c r="I370" s="155"/>
      <c r="L370" s="150"/>
      <c r="M370" s="156"/>
      <c r="T370" s="157"/>
      <c r="AT370" s="152" t="s">
        <v>159</v>
      </c>
      <c r="AU370" s="152" t="s">
        <v>87</v>
      </c>
      <c r="AV370" s="12" t="s">
        <v>87</v>
      </c>
      <c r="AW370" s="12" t="s">
        <v>39</v>
      </c>
      <c r="AX370" s="12" t="s">
        <v>78</v>
      </c>
      <c r="AY370" s="152" t="s">
        <v>147</v>
      </c>
    </row>
    <row r="371" spans="2:65" s="12" customFormat="1" ht="11.25">
      <c r="B371" s="150"/>
      <c r="D371" s="151" t="s">
        <v>159</v>
      </c>
      <c r="E371" s="152" t="s">
        <v>32</v>
      </c>
      <c r="F371" s="153" t="s">
        <v>1440</v>
      </c>
      <c r="H371" s="154">
        <v>2.04</v>
      </c>
      <c r="I371" s="155"/>
      <c r="L371" s="150"/>
      <c r="M371" s="156"/>
      <c r="T371" s="157"/>
      <c r="AT371" s="152" t="s">
        <v>159</v>
      </c>
      <c r="AU371" s="152" t="s">
        <v>87</v>
      </c>
      <c r="AV371" s="12" t="s">
        <v>87</v>
      </c>
      <c r="AW371" s="12" t="s">
        <v>39</v>
      </c>
      <c r="AX371" s="12" t="s">
        <v>78</v>
      </c>
      <c r="AY371" s="152" t="s">
        <v>147</v>
      </c>
    </row>
    <row r="372" spans="2:65" s="12" customFormat="1" ht="11.25">
      <c r="B372" s="150"/>
      <c r="D372" s="151" t="s">
        <v>159</v>
      </c>
      <c r="E372" s="152" t="s">
        <v>32</v>
      </c>
      <c r="F372" s="153" t="s">
        <v>1441</v>
      </c>
      <c r="H372" s="154">
        <v>2.25</v>
      </c>
      <c r="I372" s="155"/>
      <c r="L372" s="150"/>
      <c r="M372" s="156"/>
      <c r="T372" s="157"/>
      <c r="AT372" s="152" t="s">
        <v>159</v>
      </c>
      <c r="AU372" s="152" t="s">
        <v>87</v>
      </c>
      <c r="AV372" s="12" t="s">
        <v>87</v>
      </c>
      <c r="AW372" s="12" t="s">
        <v>39</v>
      </c>
      <c r="AX372" s="12" t="s">
        <v>78</v>
      </c>
      <c r="AY372" s="152" t="s">
        <v>147</v>
      </c>
    </row>
    <row r="373" spans="2:65" s="12" customFormat="1" ht="11.25">
      <c r="B373" s="150"/>
      <c r="D373" s="151" t="s">
        <v>159</v>
      </c>
      <c r="E373" s="152" t="s">
        <v>32</v>
      </c>
      <c r="F373" s="153" t="s">
        <v>1442</v>
      </c>
      <c r="H373" s="154">
        <v>2.25</v>
      </c>
      <c r="I373" s="155"/>
      <c r="L373" s="150"/>
      <c r="M373" s="156"/>
      <c r="T373" s="157"/>
      <c r="AT373" s="152" t="s">
        <v>159</v>
      </c>
      <c r="AU373" s="152" t="s">
        <v>87</v>
      </c>
      <c r="AV373" s="12" t="s">
        <v>87</v>
      </c>
      <c r="AW373" s="12" t="s">
        <v>39</v>
      </c>
      <c r="AX373" s="12" t="s">
        <v>78</v>
      </c>
      <c r="AY373" s="152" t="s">
        <v>147</v>
      </c>
    </row>
    <row r="374" spans="2:65" s="12" customFormat="1" ht="11.25">
      <c r="B374" s="150"/>
      <c r="D374" s="151" t="s">
        <v>159</v>
      </c>
      <c r="E374" s="152" t="s">
        <v>32</v>
      </c>
      <c r="F374" s="153" t="s">
        <v>1443</v>
      </c>
      <c r="H374" s="154">
        <v>1.2</v>
      </c>
      <c r="I374" s="155"/>
      <c r="L374" s="150"/>
      <c r="M374" s="156"/>
      <c r="T374" s="157"/>
      <c r="AT374" s="152" t="s">
        <v>159</v>
      </c>
      <c r="AU374" s="152" t="s">
        <v>87</v>
      </c>
      <c r="AV374" s="12" t="s">
        <v>87</v>
      </c>
      <c r="AW374" s="12" t="s">
        <v>39</v>
      </c>
      <c r="AX374" s="12" t="s">
        <v>78</v>
      </c>
      <c r="AY374" s="152" t="s">
        <v>147</v>
      </c>
    </row>
    <row r="375" spans="2:65" s="12" customFormat="1" ht="11.25">
      <c r="B375" s="150"/>
      <c r="D375" s="151" t="s">
        <v>159</v>
      </c>
      <c r="E375" s="152" t="s">
        <v>32</v>
      </c>
      <c r="F375" s="153" t="s">
        <v>1444</v>
      </c>
      <c r="H375" s="154">
        <v>2.25</v>
      </c>
      <c r="I375" s="155"/>
      <c r="L375" s="150"/>
      <c r="M375" s="156"/>
      <c r="T375" s="157"/>
      <c r="AT375" s="152" t="s">
        <v>159</v>
      </c>
      <c r="AU375" s="152" t="s">
        <v>87</v>
      </c>
      <c r="AV375" s="12" t="s">
        <v>87</v>
      </c>
      <c r="AW375" s="12" t="s">
        <v>39</v>
      </c>
      <c r="AX375" s="12" t="s">
        <v>78</v>
      </c>
      <c r="AY375" s="152" t="s">
        <v>147</v>
      </c>
    </row>
    <row r="376" spans="2:65" s="13" customFormat="1" ht="11.25">
      <c r="B376" s="158"/>
      <c r="D376" s="151" t="s">
        <v>159</v>
      </c>
      <c r="E376" s="159" t="s">
        <v>32</v>
      </c>
      <c r="F376" s="160" t="s">
        <v>162</v>
      </c>
      <c r="H376" s="161">
        <v>18.779999999999998</v>
      </c>
      <c r="I376" s="162"/>
      <c r="L376" s="158"/>
      <c r="M376" s="163"/>
      <c r="T376" s="164"/>
      <c r="AT376" s="159" t="s">
        <v>159</v>
      </c>
      <c r="AU376" s="159" t="s">
        <v>87</v>
      </c>
      <c r="AV376" s="13" t="s">
        <v>155</v>
      </c>
      <c r="AW376" s="13" t="s">
        <v>39</v>
      </c>
      <c r="AX376" s="13" t="s">
        <v>85</v>
      </c>
      <c r="AY376" s="159" t="s">
        <v>147</v>
      </c>
    </row>
    <row r="377" spans="2:65" s="1" customFormat="1" ht="21.75" customHeight="1">
      <c r="B377" s="34"/>
      <c r="C377" s="133" t="s">
        <v>325</v>
      </c>
      <c r="D377" s="133" t="s">
        <v>150</v>
      </c>
      <c r="E377" s="134" t="s">
        <v>392</v>
      </c>
      <c r="F377" s="135" t="s">
        <v>393</v>
      </c>
      <c r="G377" s="136" t="s">
        <v>165</v>
      </c>
      <c r="H377" s="137">
        <v>18.78</v>
      </c>
      <c r="I377" s="138"/>
      <c r="J377" s="139">
        <f>ROUND(I377*H377,2)</f>
        <v>0</v>
      </c>
      <c r="K377" s="135" t="s">
        <v>154</v>
      </c>
      <c r="L377" s="34"/>
      <c r="M377" s="140" t="s">
        <v>32</v>
      </c>
      <c r="N377" s="141" t="s">
        <v>49</v>
      </c>
      <c r="P377" s="142">
        <f>O377*H377</f>
        <v>0</v>
      </c>
      <c r="Q377" s="142">
        <v>0</v>
      </c>
      <c r="R377" s="142">
        <f>Q377*H377</f>
        <v>0</v>
      </c>
      <c r="S377" s="142">
        <v>2.7199999999999998E-2</v>
      </c>
      <c r="T377" s="143">
        <f>S377*H377</f>
        <v>0.51081600000000005</v>
      </c>
      <c r="AR377" s="144" t="s">
        <v>284</v>
      </c>
      <c r="AT377" s="144" t="s">
        <v>150</v>
      </c>
      <c r="AU377" s="144" t="s">
        <v>87</v>
      </c>
      <c r="AY377" s="18" t="s">
        <v>147</v>
      </c>
      <c r="BE377" s="145">
        <f>IF(N377="základní",J377,0)</f>
        <v>0</v>
      </c>
      <c r="BF377" s="145">
        <f>IF(N377="snížená",J377,0)</f>
        <v>0</v>
      </c>
      <c r="BG377" s="145">
        <f>IF(N377="zákl. přenesená",J377,0)</f>
        <v>0</v>
      </c>
      <c r="BH377" s="145">
        <f>IF(N377="sníž. přenesená",J377,0)</f>
        <v>0</v>
      </c>
      <c r="BI377" s="145">
        <f>IF(N377="nulová",J377,0)</f>
        <v>0</v>
      </c>
      <c r="BJ377" s="18" t="s">
        <v>85</v>
      </c>
      <c r="BK377" s="145">
        <f>ROUND(I377*H377,2)</f>
        <v>0</v>
      </c>
      <c r="BL377" s="18" t="s">
        <v>284</v>
      </c>
      <c r="BM377" s="144" t="s">
        <v>1450</v>
      </c>
    </row>
    <row r="378" spans="2:65" s="1" customFormat="1" ht="11.25">
      <c r="B378" s="34"/>
      <c r="D378" s="146" t="s">
        <v>157</v>
      </c>
      <c r="F378" s="147" t="s">
        <v>395</v>
      </c>
      <c r="I378" s="148"/>
      <c r="L378" s="34"/>
      <c r="M378" s="149"/>
      <c r="T378" s="55"/>
      <c r="AT378" s="18" t="s">
        <v>157</v>
      </c>
      <c r="AU378" s="18" t="s">
        <v>87</v>
      </c>
    </row>
    <row r="379" spans="2:65" s="14" customFormat="1" ht="11.25">
      <c r="B379" s="166"/>
      <c r="D379" s="151" t="s">
        <v>159</v>
      </c>
      <c r="E379" s="167" t="s">
        <v>32</v>
      </c>
      <c r="F379" s="168" t="s">
        <v>99</v>
      </c>
      <c r="H379" s="167" t="s">
        <v>32</v>
      </c>
      <c r="I379" s="169"/>
      <c r="L379" s="166"/>
      <c r="M379" s="170"/>
      <c r="T379" s="171"/>
      <c r="AT379" s="167" t="s">
        <v>159</v>
      </c>
      <c r="AU379" s="167" t="s">
        <v>87</v>
      </c>
      <c r="AV379" s="14" t="s">
        <v>85</v>
      </c>
      <c r="AW379" s="14" t="s">
        <v>39</v>
      </c>
      <c r="AX379" s="14" t="s">
        <v>78</v>
      </c>
      <c r="AY379" s="167" t="s">
        <v>147</v>
      </c>
    </row>
    <row r="380" spans="2:65" s="12" customFormat="1" ht="11.25">
      <c r="B380" s="150"/>
      <c r="D380" s="151" t="s">
        <v>159</v>
      </c>
      <c r="E380" s="152" t="s">
        <v>32</v>
      </c>
      <c r="F380" s="153" t="s">
        <v>1436</v>
      </c>
      <c r="H380" s="154">
        <v>2.25</v>
      </c>
      <c r="I380" s="155"/>
      <c r="L380" s="150"/>
      <c r="M380" s="156"/>
      <c r="T380" s="157"/>
      <c r="AT380" s="152" t="s">
        <v>159</v>
      </c>
      <c r="AU380" s="152" t="s">
        <v>87</v>
      </c>
      <c r="AV380" s="12" t="s">
        <v>87</v>
      </c>
      <c r="AW380" s="12" t="s">
        <v>39</v>
      </c>
      <c r="AX380" s="12" t="s">
        <v>78</v>
      </c>
      <c r="AY380" s="152" t="s">
        <v>147</v>
      </c>
    </row>
    <row r="381" spans="2:65" s="12" customFormat="1" ht="11.25">
      <c r="B381" s="150"/>
      <c r="D381" s="151" t="s">
        <v>159</v>
      </c>
      <c r="E381" s="152" t="s">
        <v>32</v>
      </c>
      <c r="F381" s="153" t="s">
        <v>1437</v>
      </c>
      <c r="H381" s="154">
        <v>2.25</v>
      </c>
      <c r="I381" s="155"/>
      <c r="L381" s="150"/>
      <c r="M381" s="156"/>
      <c r="T381" s="157"/>
      <c r="AT381" s="152" t="s">
        <v>159</v>
      </c>
      <c r="AU381" s="152" t="s">
        <v>87</v>
      </c>
      <c r="AV381" s="12" t="s">
        <v>87</v>
      </c>
      <c r="AW381" s="12" t="s">
        <v>39</v>
      </c>
      <c r="AX381" s="12" t="s">
        <v>78</v>
      </c>
      <c r="AY381" s="152" t="s">
        <v>147</v>
      </c>
    </row>
    <row r="382" spans="2:65" s="12" customFormat="1" ht="11.25">
      <c r="B382" s="150"/>
      <c r="D382" s="151" t="s">
        <v>159</v>
      </c>
      <c r="E382" s="152" t="s">
        <v>32</v>
      </c>
      <c r="F382" s="153" t="s">
        <v>1438</v>
      </c>
      <c r="H382" s="154">
        <v>2.25</v>
      </c>
      <c r="I382" s="155"/>
      <c r="L382" s="150"/>
      <c r="M382" s="156"/>
      <c r="T382" s="157"/>
      <c r="AT382" s="152" t="s">
        <v>159</v>
      </c>
      <c r="AU382" s="152" t="s">
        <v>87</v>
      </c>
      <c r="AV382" s="12" t="s">
        <v>87</v>
      </c>
      <c r="AW382" s="12" t="s">
        <v>39</v>
      </c>
      <c r="AX382" s="12" t="s">
        <v>78</v>
      </c>
      <c r="AY382" s="152" t="s">
        <v>147</v>
      </c>
    </row>
    <row r="383" spans="2:65" s="12" customFormat="1" ht="11.25">
      <c r="B383" s="150"/>
      <c r="D383" s="151" t="s">
        <v>159</v>
      </c>
      <c r="E383" s="152" t="s">
        <v>32</v>
      </c>
      <c r="F383" s="153" t="s">
        <v>1439</v>
      </c>
      <c r="H383" s="154">
        <v>2.04</v>
      </c>
      <c r="I383" s="155"/>
      <c r="L383" s="150"/>
      <c r="M383" s="156"/>
      <c r="T383" s="157"/>
      <c r="AT383" s="152" t="s">
        <v>159</v>
      </c>
      <c r="AU383" s="152" t="s">
        <v>87</v>
      </c>
      <c r="AV383" s="12" t="s">
        <v>87</v>
      </c>
      <c r="AW383" s="12" t="s">
        <v>39</v>
      </c>
      <c r="AX383" s="12" t="s">
        <v>78</v>
      </c>
      <c r="AY383" s="152" t="s">
        <v>147</v>
      </c>
    </row>
    <row r="384" spans="2:65" s="12" customFormat="1" ht="11.25">
      <c r="B384" s="150"/>
      <c r="D384" s="151" t="s">
        <v>159</v>
      </c>
      <c r="E384" s="152" t="s">
        <v>32</v>
      </c>
      <c r="F384" s="153" t="s">
        <v>1440</v>
      </c>
      <c r="H384" s="154">
        <v>2.04</v>
      </c>
      <c r="I384" s="155"/>
      <c r="L384" s="150"/>
      <c r="M384" s="156"/>
      <c r="T384" s="157"/>
      <c r="AT384" s="152" t="s">
        <v>159</v>
      </c>
      <c r="AU384" s="152" t="s">
        <v>87</v>
      </c>
      <c r="AV384" s="12" t="s">
        <v>87</v>
      </c>
      <c r="AW384" s="12" t="s">
        <v>39</v>
      </c>
      <c r="AX384" s="12" t="s">
        <v>78</v>
      </c>
      <c r="AY384" s="152" t="s">
        <v>147</v>
      </c>
    </row>
    <row r="385" spans="2:65" s="12" customFormat="1" ht="11.25">
      <c r="B385" s="150"/>
      <c r="D385" s="151" t="s">
        <v>159</v>
      </c>
      <c r="E385" s="152" t="s">
        <v>32</v>
      </c>
      <c r="F385" s="153" t="s">
        <v>1441</v>
      </c>
      <c r="H385" s="154">
        <v>2.25</v>
      </c>
      <c r="I385" s="155"/>
      <c r="L385" s="150"/>
      <c r="M385" s="156"/>
      <c r="T385" s="157"/>
      <c r="AT385" s="152" t="s">
        <v>159</v>
      </c>
      <c r="AU385" s="152" t="s">
        <v>87</v>
      </c>
      <c r="AV385" s="12" t="s">
        <v>87</v>
      </c>
      <c r="AW385" s="12" t="s">
        <v>39</v>
      </c>
      <c r="AX385" s="12" t="s">
        <v>78</v>
      </c>
      <c r="AY385" s="152" t="s">
        <v>147</v>
      </c>
    </row>
    <row r="386" spans="2:65" s="12" customFormat="1" ht="11.25">
      <c r="B386" s="150"/>
      <c r="D386" s="151" t="s">
        <v>159</v>
      </c>
      <c r="E386" s="152" t="s">
        <v>32</v>
      </c>
      <c r="F386" s="153" t="s">
        <v>1442</v>
      </c>
      <c r="H386" s="154">
        <v>2.25</v>
      </c>
      <c r="I386" s="155"/>
      <c r="L386" s="150"/>
      <c r="M386" s="156"/>
      <c r="T386" s="157"/>
      <c r="AT386" s="152" t="s">
        <v>159</v>
      </c>
      <c r="AU386" s="152" t="s">
        <v>87</v>
      </c>
      <c r="AV386" s="12" t="s">
        <v>87</v>
      </c>
      <c r="AW386" s="12" t="s">
        <v>39</v>
      </c>
      <c r="AX386" s="12" t="s">
        <v>78</v>
      </c>
      <c r="AY386" s="152" t="s">
        <v>147</v>
      </c>
    </row>
    <row r="387" spans="2:65" s="12" customFormat="1" ht="11.25">
      <c r="B387" s="150"/>
      <c r="D387" s="151" t="s">
        <v>159</v>
      </c>
      <c r="E387" s="152" t="s">
        <v>32</v>
      </c>
      <c r="F387" s="153" t="s">
        <v>1443</v>
      </c>
      <c r="H387" s="154">
        <v>1.2</v>
      </c>
      <c r="I387" s="155"/>
      <c r="L387" s="150"/>
      <c r="M387" s="156"/>
      <c r="T387" s="157"/>
      <c r="AT387" s="152" t="s">
        <v>159</v>
      </c>
      <c r="AU387" s="152" t="s">
        <v>87</v>
      </c>
      <c r="AV387" s="12" t="s">
        <v>87</v>
      </c>
      <c r="AW387" s="12" t="s">
        <v>39</v>
      </c>
      <c r="AX387" s="12" t="s">
        <v>78</v>
      </c>
      <c r="AY387" s="152" t="s">
        <v>147</v>
      </c>
    </row>
    <row r="388" spans="2:65" s="12" customFormat="1" ht="11.25">
      <c r="B388" s="150"/>
      <c r="D388" s="151" t="s">
        <v>159</v>
      </c>
      <c r="E388" s="152" t="s">
        <v>32</v>
      </c>
      <c r="F388" s="153" t="s">
        <v>1444</v>
      </c>
      <c r="H388" s="154">
        <v>2.25</v>
      </c>
      <c r="I388" s="155"/>
      <c r="L388" s="150"/>
      <c r="M388" s="156"/>
      <c r="T388" s="157"/>
      <c r="AT388" s="152" t="s">
        <v>159</v>
      </c>
      <c r="AU388" s="152" t="s">
        <v>87</v>
      </c>
      <c r="AV388" s="12" t="s">
        <v>87</v>
      </c>
      <c r="AW388" s="12" t="s">
        <v>39</v>
      </c>
      <c r="AX388" s="12" t="s">
        <v>78</v>
      </c>
      <c r="AY388" s="152" t="s">
        <v>147</v>
      </c>
    </row>
    <row r="389" spans="2:65" s="13" customFormat="1" ht="11.25">
      <c r="B389" s="158"/>
      <c r="D389" s="151" t="s">
        <v>159</v>
      </c>
      <c r="E389" s="159" t="s">
        <v>32</v>
      </c>
      <c r="F389" s="160" t="s">
        <v>162</v>
      </c>
      <c r="H389" s="161">
        <v>18.779999999999998</v>
      </c>
      <c r="I389" s="162"/>
      <c r="L389" s="158"/>
      <c r="M389" s="163"/>
      <c r="T389" s="164"/>
      <c r="AT389" s="159" t="s">
        <v>159</v>
      </c>
      <c r="AU389" s="159" t="s">
        <v>87</v>
      </c>
      <c r="AV389" s="13" t="s">
        <v>155</v>
      </c>
      <c r="AW389" s="13" t="s">
        <v>39</v>
      </c>
      <c r="AX389" s="13" t="s">
        <v>85</v>
      </c>
      <c r="AY389" s="159" t="s">
        <v>147</v>
      </c>
    </row>
    <row r="390" spans="2:65" s="1" customFormat="1" ht="33" customHeight="1">
      <c r="B390" s="34"/>
      <c r="C390" s="133" t="s">
        <v>391</v>
      </c>
      <c r="D390" s="133" t="s">
        <v>150</v>
      </c>
      <c r="E390" s="134" t="s">
        <v>397</v>
      </c>
      <c r="F390" s="135" t="s">
        <v>398</v>
      </c>
      <c r="G390" s="136" t="s">
        <v>242</v>
      </c>
      <c r="H390" s="137">
        <v>19.8</v>
      </c>
      <c r="I390" s="138"/>
      <c r="J390" s="139">
        <f>ROUND(I390*H390,2)</f>
        <v>0</v>
      </c>
      <c r="K390" s="135" t="s">
        <v>154</v>
      </c>
      <c r="L390" s="34"/>
      <c r="M390" s="140" t="s">
        <v>32</v>
      </c>
      <c r="N390" s="141" t="s">
        <v>49</v>
      </c>
      <c r="P390" s="142">
        <f>O390*H390</f>
        <v>0</v>
      </c>
      <c r="Q390" s="142">
        <v>1.8000000000000001E-4</v>
      </c>
      <c r="R390" s="142">
        <f>Q390*H390</f>
        <v>3.5640000000000003E-3</v>
      </c>
      <c r="S390" s="142">
        <v>0</v>
      </c>
      <c r="T390" s="143">
        <f>S390*H390</f>
        <v>0</v>
      </c>
      <c r="AR390" s="144" t="s">
        <v>284</v>
      </c>
      <c r="AT390" s="144" t="s">
        <v>150</v>
      </c>
      <c r="AU390" s="144" t="s">
        <v>87</v>
      </c>
      <c r="AY390" s="18" t="s">
        <v>147</v>
      </c>
      <c r="BE390" s="145">
        <f>IF(N390="základní",J390,0)</f>
        <v>0</v>
      </c>
      <c r="BF390" s="145">
        <f>IF(N390="snížená",J390,0)</f>
        <v>0</v>
      </c>
      <c r="BG390" s="145">
        <f>IF(N390="zákl. přenesená",J390,0)</f>
        <v>0</v>
      </c>
      <c r="BH390" s="145">
        <f>IF(N390="sníž. přenesená",J390,0)</f>
        <v>0</v>
      </c>
      <c r="BI390" s="145">
        <f>IF(N390="nulová",J390,0)</f>
        <v>0</v>
      </c>
      <c r="BJ390" s="18" t="s">
        <v>85</v>
      </c>
      <c r="BK390" s="145">
        <f>ROUND(I390*H390,2)</f>
        <v>0</v>
      </c>
      <c r="BL390" s="18" t="s">
        <v>284</v>
      </c>
      <c r="BM390" s="144" t="s">
        <v>1451</v>
      </c>
    </row>
    <row r="391" spans="2:65" s="1" customFormat="1" ht="11.25">
      <c r="B391" s="34"/>
      <c r="D391" s="146" t="s">
        <v>157</v>
      </c>
      <c r="F391" s="147" t="s">
        <v>400</v>
      </c>
      <c r="I391" s="148"/>
      <c r="L391" s="34"/>
      <c r="M391" s="149"/>
      <c r="T391" s="55"/>
      <c r="AT391" s="18" t="s">
        <v>157</v>
      </c>
      <c r="AU391" s="18" t="s">
        <v>87</v>
      </c>
    </row>
    <row r="392" spans="2:65" s="14" customFormat="1" ht="11.25">
      <c r="B392" s="166"/>
      <c r="D392" s="151" t="s">
        <v>159</v>
      </c>
      <c r="E392" s="167" t="s">
        <v>32</v>
      </c>
      <c r="F392" s="168" t="s">
        <v>99</v>
      </c>
      <c r="H392" s="167" t="s">
        <v>32</v>
      </c>
      <c r="I392" s="169"/>
      <c r="L392" s="166"/>
      <c r="M392" s="170"/>
      <c r="T392" s="171"/>
      <c r="AT392" s="167" t="s">
        <v>159</v>
      </c>
      <c r="AU392" s="167" t="s">
        <v>87</v>
      </c>
      <c r="AV392" s="14" t="s">
        <v>85</v>
      </c>
      <c r="AW392" s="14" t="s">
        <v>39</v>
      </c>
      <c r="AX392" s="14" t="s">
        <v>78</v>
      </c>
      <c r="AY392" s="167" t="s">
        <v>147</v>
      </c>
    </row>
    <row r="393" spans="2:65" s="12" customFormat="1" ht="11.25">
      <c r="B393" s="150"/>
      <c r="D393" s="151" t="s">
        <v>159</v>
      </c>
      <c r="E393" s="152" t="s">
        <v>32</v>
      </c>
      <c r="F393" s="153" t="s">
        <v>1452</v>
      </c>
      <c r="H393" s="154">
        <v>3</v>
      </c>
      <c r="I393" s="155"/>
      <c r="L393" s="150"/>
      <c r="M393" s="156"/>
      <c r="T393" s="157"/>
      <c r="AT393" s="152" t="s">
        <v>159</v>
      </c>
      <c r="AU393" s="152" t="s">
        <v>87</v>
      </c>
      <c r="AV393" s="12" t="s">
        <v>87</v>
      </c>
      <c r="AW393" s="12" t="s">
        <v>39</v>
      </c>
      <c r="AX393" s="12" t="s">
        <v>78</v>
      </c>
      <c r="AY393" s="152" t="s">
        <v>147</v>
      </c>
    </row>
    <row r="394" spans="2:65" s="12" customFormat="1" ht="11.25">
      <c r="B394" s="150"/>
      <c r="D394" s="151" t="s">
        <v>159</v>
      </c>
      <c r="E394" s="152" t="s">
        <v>32</v>
      </c>
      <c r="F394" s="153" t="s">
        <v>1453</v>
      </c>
      <c r="H394" s="154">
        <v>3</v>
      </c>
      <c r="I394" s="155"/>
      <c r="L394" s="150"/>
      <c r="M394" s="156"/>
      <c r="T394" s="157"/>
      <c r="AT394" s="152" t="s">
        <v>159</v>
      </c>
      <c r="AU394" s="152" t="s">
        <v>87</v>
      </c>
      <c r="AV394" s="12" t="s">
        <v>87</v>
      </c>
      <c r="AW394" s="12" t="s">
        <v>39</v>
      </c>
      <c r="AX394" s="12" t="s">
        <v>78</v>
      </c>
      <c r="AY394" s="152" t="s">
        <v>147</v>
      </c>
    </row>
    <row r="395" spans="2:65" s="12" customFormat="1" ht="11.25">
      <c r="B395" s="150"/>
      <c r="D395" s="151" t="s">
        <v>159</v>
      </c>
      <c r="E395" s="152" t="s">
        <v>32</v>
      </c>
      <c r="F395" s="153" t="s">
        <v>1454</v>
      </c>
      <c r="H395" s="154">
        <v>3</v>
      </c>
      <c r="I395" s="155"/>
      <c r="L395" s="150"/>
      <c r="M395" s="156"/>
      <c r="T395" s="157"/>
      <c r="AT395" s="152" t="s">
        <v>159</v>
      </c>
      <c r="AU395" s="152" t="s">
        <v>87</v>
      </c>
      <c r="AV395" s="12" t="s">
        <v>87</v>
      </c>
      <c r="AW395" s="12" t="s">
        <v>39</v>
      </c>
      <c r="AX395" s="12" t="s">
        <v>78</v>
      </c>
      <c r="AY395" s="152" t="s">
        <v>147</v>
      </c>
    </row>
    <row r="396" spans="2:65" s="12" customFormat="1" ht="11.25">
      <c r="B396" s="150"/>
      <c r="D396" s="151" t="s">
        <v>159</v>
      </c>
      <c r="E396" s="152" t="s">
        <v>32</v>
      </c>
      <c r="F396" s="153" t="s">
        <v>1455</v>
      </c>
      <c r="H396" s="154">
        <v>0.6</v>
      </c>
      <c r="I396" s="155"/>
      <c r="L396" s="150"/>
      <c r="M396" s="156"/>
      <c r="T396" s="157"/>
      <c r="AT396" s="152" t="s">
        <v>159</v>
      </c>
      <c r="AU396" s="152" t="s">
        <v>87</v>
      </c>
      <c r="AV396" s="12" t="s">
        <v>87</v>
      </c>
      <c r="AW396" s="12" t="s">
        <v>39</v>
      </c>
      <c r="AX396" s="12" t="s">
        <v>78</v>
      </c>
      <c r="AY396" s="152" t="s">
        <v>147</v>
      </c>
    </row>
    <row r="397" spans="2:65" s="12" customFormat="1" ht="11.25">
      <c r="B397" s="150"/>
      <c r="D397" s="151" t="s">
        <v>159</v>
      </c>
      <c r="E397" s="152" t="s">
        <v>32</v>
      </c>
      <c r="F397" s="153" t="s">
        <v>1456</v>
      </c>
      <c r="H397" s="154">
        <v>0.6</v>
      </c>
      <c r="I397" s="155"/>
      <c r="L397" s="150"/>
      <c r="M397" s="156"/>
      <c r="T397" s="157"/>
      <c r="AT397" s="152" t="s">
        <v>159</v>
      </c>
      <c r="AU397" s="152" t="s">
        <v>87</v>
      </c>
      <c r="AV397" s="12" t="s">
        <v>87</v>
      </c>
      <c r="AW397" s="12" t="s">
        <v>39</v>
      </c>
      <c r="AX397" s="12" t="s">
        <v>78</v>
      </c>
      <c r="AY397" s="152" t="s">
        <v>147</v>
      </c>
    </row>
    <row r="398" spans="2:65" s="12" customFormat="1" ht="11.25">
      <c r="B398" s="150"/>
      <c r="D398" s="151" t="s">
        <v>159</v>
      </c>
      <c r="E398" s="152" t="s">
        <v>32</v>
      </c>
      <c r="F398" s="153" t="s">
        <v>1457</v>
      </c>
      <c r="H398" s="154">
        <v>3</v>
      </c>
      <c r="I398" s="155"/>
      <c r="L398" s="150"/>
      <c r="M398" s="156"/>
      <c r="T398" s="157"/>
      <c r="AT398" s="152" t="s">
        <v>159</v>
      </c>
      <c r="AU398" s="152" t="s">
        <v>87</v>
      </c>
      <c r="AV398" s="12" t="s">
        <v>87</v>
      </c>
      <c r="AW398" s="12" t="s">
        <v>39</v>
      </c>
      <c r="AX398" s="12" t="s">
        <v>78</v>
      </c>
      <c r="AY398" s="152" t="s">
        <v>147</v>
      </c>
    </row>
    <row r="399" spans="2:65" s="12" customFormat="1" ht="11.25">
      <c r="B399" s="150"/>
      <c r="D399" s="151" t="s">
        <v>159</v>
      </c>
      <c r="E399" s="152" t="s">
        <v>32</v>
      </c>
      <c r="F399" s="153" t="s">
        <v>1458</v>
      </c>
      <c r="H399" s="154">
        <v>3</v>
      </c>
      <c r="I399" s="155"/>
      <c r="L399" s="150"/>
      <c r="M399" s="156"/>
      <c r="T399" s="157"/>
      <c r="AT399" s="152" t="s">
        <v>159</v>
      </c>
      <c r="AU399" s="152" t="s">
        <v>87</v>
      </c>
      <c r="AV399" s="12" t="s">
        <v>87</v>
      </c>
      <c r="AW399" s="12" t="s">
        <v>39</v>
      </c>
      <c r="AX399" s="12" t="s">
        <v>78</v>
      </c>
      <c r="AY399" s="152" t="s">
        <v>147</v>
      </c>
    </row>
    <row r="400" spans="2:65" s="12" customFormat="1" ht="11.25">
      <c r="B400" s="150"/>
      <c r="D400" s="151" t="s">
        <v>159</v>
      </c>
      <c r="E400" s="152" t="s">
        <v>32</v>
      </c>
      <c r="F400" s="153" t="s">
        <v>1459</v>
      </c>
      <c r="H400" s="154">
        <v>0.6</v>
      </c>
      <c r="I400" s="155"/>
      <c r="L400" s="150"/>
      <c r="M400" s="156"/>
      <c r="T400" s="157"/>
      <c r="AT400" s="152" t="s">
        <v>159</v>
      </c>
      <c r="AU400" s="152" t="s">
        <v>87</v>
      </c>
      <c r="AV400" s="12" t="s">
        <v>87</v>
      </c>
      <c r="AW400" s="12" t="s">
        <v>39</v>
      </c>
      <c r="AX400" s="12" t="s">
        <v>78</v>
      </c>
      <c r="AY400" s="152" t="s">
        <v>147</v>
      </c>
    </row>
    <row r="401" spans="2:65" s="12" customFormat="1" ht="11.25">
      <c r="B401" s="150"/>
      <c r="D401" s="151" t="s">
        <v>159</v>
      </c>
      <c r="E401" s="152" t="s">
        <v>32</v>
      </c>
      <c r="F401" s="153" t="s">
        <v>1460</v>
      </c>
      <c r="H401" s="154">
        <v>3</v>
      </c>
      <c r="I401" s="155"/>
      <c r="L401" s="150"/>
      <c r="M401" s="156"/>
      <c r="T401" s="157"/>
      <c r="AT401" s="152" t="s">
        <v>159</v>
      </c>
      <c r="AU401" s="152" t="s">
        <v>87</v>
      </c>
      <c r="AV401" s="12" t="s">
        <v>87</v>
      </c>
      <c r="AW401" s="12" t="s">
        <v>39</v>
      </c>
      <c r="AX401" s="12" t="s">
        <v>78</v>
      </c>
      <c r="AY401" s="152" t="s">
        <v>147</v>
      </c>
    </row>
    <row r="402" spans="2:65" s="13" customFormat="1" ht="11.25">
      <c r="B402" s="158"/>
      <c r="D402" s="151" t="s">
        <v>159</v>
      </c>
      <c r="E402" s="159" t="s">
        <v>32</v>
      </c>
      <c r="F402" s="160" t="s">
        <v>162</v>
      </c>
      <c r="H402" s="161">
        <v>19.8</v>
      </c>
      <c r="I402" s="162"/>
      <c r="L402" s="158"/>
      <c r="M402" s="163"/>
      <c r="T402" s="164"/>
      <c r="AT402" s="159" t="s">
        <v>159</v>
      </c>
      <c r="AU402" s="159" t="s">
        <v>87</v>
      </c>
      <c r="AV402" s="13" t="s">
        <v>155</v>
      </c>
      <c r="AW402" s="13" t="s">
        <v>39</v>
      </c>
      <c r="AX402" s="13" t="s">
        <v>85</v>
      </c>
      <c r="AY402" s="159" t="s">
        <v>147</v>
      </c>
    </row>
    <row r="403" spans="2:65" s="1" customFormat="1" ht="16.5" customHeight="1">
      <c r="B403" s="34"/>
      <c r="C403" s="179" t="s">
        <v>396</v>
      </c>
      <c r="D403" s="179" t="s">
        <v>322</v>
      </c>
      <c r="E403" s="180" t="s">
        <v>406</v>
      </c>
      <c r="F403" s="181" t="s">
        <v>407</v>
      </c>
      <c r="G403" s="182" t="s">
        <v>242</v>
      </c>
      <c r="H403" s="183">
        <v>23.76</v>
      </c>
      <c r="I403" s="184"/>
      <c r="J403" s="185">
        <f>ROUND(I403*H403,2)</f>
        <v>0</v>
      </c>
      <c r="K403" s="181" t="s">
        <v>154</v>
      </c>
      <c r="L403" s="186"/>
      <c r="M403" s="187" t="s">
        <v>32</v>
      </c>
      <c r="N403" s="188" t="s">
        <v>49</v>
      </c>
      <c r="P403" s="142">
        <f>O403*H403</f>
        <v>0</v>
      </c>
      <c r="Q403" s="142">
        <v>1.2E-4</v>
      </c>
      <c r="R403" s="142">
        <f>Q403*H403</f>
        <v>2.8512000000000003E-3</v>
      </c>
      <c r="S403" s="142">
        <v>0</v>
      </c>
      <c r="T403" s="143">
        <f>S403*H403</f>
        <v>0</v>
      </c>
      <c r="AR403" s="144" t="s">
        <v>325</v>
      </c>
      <c r="AT403" s="144" t="s">
        <v>322</v>
      </c>
      <c r="AU403" s="144" t="s">
        <v>87</v>
      </c>
      <c r="AY403" s="18" t="s">
        <v>147</v>
      </c>
      <c r="BE403" s="145">
        <f>IF(N403="základní",J403,0)</f>
        <v>0</v>
      </c>
      <c r="BF403" s="145">
        <f>IF(N403="snížená",J403,0)</f>
        <v>0</v>
      </c>
      <c r="BG403" s="145">
        <f>IF(N403="zákl. přenesená",J403,0)</f>
        <v>0</v>
      </c>
      <c r="BH403" s="145">
        <f>IF(N403="sníž. přenesená",J403,0)</f>
        <v>0</v>
      </c>
      <c r="BI403" s="145">
        <f>IF(N403="nulová",J403,0)</f>
        <v>0</v>
      </c>
      <c r="BJ403" s="18" t="s">
        <v>85</v>
      </c>
      <c r="BK403" s="145">
        <f>ROUND(I403*H403,2)</f>
        <v>0</v>
      </c>
      <c r="BL403" s="18" t="s">
        <v>284</v>
      </c>
      <c r="BM403" s="144" t="s">
        <v>1461</v>
      </c>
    </row>
    <row r="404" spans="2:65" s="1" customFormat="1" ht="19.5">
      <c r="B404" s="34"/>
      <c r="D404" s="151" t="s">
        <v>168</v>
      </c>
      <c r="F404" s="165" t="s">
        <v>345</v>
      </c>
      <c r="I404" s="148"/>
      <c r="L404" s="34"/>
      <c r="M404" s="149"/>
      <c r="T404" s="55"/>
      <c r="AT404" s="18" t="s">
        <v>168</v>
      </c>
      <c r="AU404" s="18" t="s">
        <v>87</v>
      </c>
    </row>
    <row r="405" spans="2:65" s="14" customFormat="1" ht="11.25">
      <c r="B405" s="166"/>
      <c r="D405" s="151" t="s">
        <v>159</v>
      </c>
      <c r="E405" s="167" t="s">
        <v>32</v>
      </c>
      <c r="F405" s="168" t="s">
        <v>99</v>
      </c>
      <c r="H405" s="167" t="s">
        <v>32</v>
      </c>
      <c r="I405" s="169"/>
      <c r="L405" s="166"/>
      <c r="M405" s="170"/>
      <c r="T405" s="171"/>
      <c r="AT405" s="167" t="s">
        <v>159</v>
      </c>
      <c r="AU405" s="167" t="s">
        <v>87</v>
      </c>
      <c r="AV405" s="14" t="s">
        <v>85</v>
      </c>
      <c r="AW405" s="14" t="s">
        <v>39</v>
      </c>
      <c r="AX405" s="14" t="s">
        <v>78</v>
      </c>
      <c r="AY405" s="167" t="s">
        <v>147</v>
      </c>
    </row>
    <row r="406" spans="2:65" s="12" customFormat="1" ht="11.25">
      <c r="B406" s="150"/>
      <c r="D406" s="151" t="s">
        <v>159</v>
      </c>
      <c r="E406" s="152" t="s">
        <v>32</v>
      </c>
      <c r="F406" s="153" t="s">
        <v>1452</v>
      </c>
      <c r="H406" s="154">
        <v>3</v>
      </c>
      <c r="I406" s="155"/>
      <c r="L406" s="150"/>
      <c r="M406" s="156"/>
      <c r="T406" s="157"/>
      <c r="AT406" s="152" t="s">
        <v>159</v>
      </c>
      <c r="AU406" s="152" t="s">
        <v>87</v>
      </c>
      <c r="AV406" s="12" t="s">
        <v>87</v>
      </c>
      <c r="AW406" s="12" t="s">
        <v>39</v>
      </c>
      <c r="AX406" s="12" t="s">
        <v>78</v>
      </c>
      <c r="AY406" s="152" t="s">
        <v>147</v>
      </c>
    </row>
    <row r="407" spans="2:65" s="12" customFormat="1" ht="11.25">
      <c r="B407" s="150"/>
      <c r="D407" s="151" t="s">
        <v>159</v>
      </c>
      <c r="E407" s="152" t="s">
        <v>32</v>
      </c>
      <c r="F407" s="153" t="s">
        <v>1453</v>
      </c>
      <c r="H407" s="154">
        <v>3</v>
      </c>
      <c r="I407" s="155"/>
      <c r="L407" s="150"/>
      <c r="M407" s="156"/>
      <c r="T407" s="157"/>
      <c r="AT407" s="152" t="s">
        <v>159</v>
      </c>
      <c r="AU407" s="152" t="s">
        <v>87</v>
      </c>
      <c r="AV407" s="12" t="s">
        <v>87</v>
      </c>
      <c r="AW407" s="12" t="s">
        <v>39</v>
      </c>
      <c r="AX407" s="12" t="s">
        <v>78</v>
      </c>
      <c r="AY407" s="152" t="s">
        <v>147</v>
      </c>
    </row>
    <row r="408" spans="2:65" s="12" customFormat="1" ht="11.25">
      <c r="B408" s="150"/>
      <c r="D408" s="151" t="s">
        <v>159</v>
      </c>
      <c r="E408" s="152" t="s">
        <v>32</v>
      </c>
      <c r="F408" s="153" t="s">
        <v>1454</v>
      </c>
      <c r="H408" s="154">
        <v>3</v>
      </c>
      <c r="I408" s="155"/>
      <c r="L408" s="150"/>
      <c r="M408" s="156"/>
      <c r="T408" s="157"/>
      <c r="AT408" s="152" t="s">
        <v>159</v>
      </c>
      <c r="AU408" s="152" t="s">
        <v>87</v>
      </c>
      <c r="AV408" s="12" t="s">
        <v>87</v>
      </c>
      <c r="AW408" s="12" t="s">
        <v>39</v>
      </c>
      <c r="AX408" s="12" t="s">
        <v>78</v>
      </c>
      <c r="AY408" s="152" t="s">
        <v>147</v>
      </c>
    </row>
    <row r="409" spans="2:65" s="12" customFormat="1" ht="11.25">
      <c r="B409" s="150"/>
      <c r="D409" s="151" t="s">
        <v>159</v>
      </c>
      <c r="E409" s="152" t="s">
        <v>32</v>
      </c>
      <c r="F409" s="153" t="s">
        <v>1455</v>
      </c>
      <c r="H409" s="154">
        <v>0.6</v>
      </c>
      <c r="I409" s="155"/>
      <c r="L409" s="150"/>
      <c r="M409" s="156"/>
      <c r="T409" s="157"/>
      <c r="AT409" s="152" t="s">
        <v>159</v>
      </c>
      <c r="AU409" s="152" t="s">
        <v>87</v>
      </c>
      <c r="AV409" s="12" t="s">
        <v>87</v>
      </c>
      <c r="AW409" s="12" t="s">
        <v>39</v>
      </c>
      <c r="AX409" s="12" t="s">
        <v>78</v>
      </c>
      <c r="AY409" s="152" t="s">
        <v>147</v>
      </c>
    </row>
    <row r="410" spans="2:65" s="12" customFormat="1" ht="11.25">
      <c r="B410" s="150"/>
      <c r="D410" s="151" t="s">
        <v>159</v>
      </c>
      <c r="E410" s="152" t="s">
        <v>32</v>
      </c>
      <c r="F410" s="153" t="s">
        <v>1456</v>
      </c>
      <c r="H410" s="154">
        <v>0.6</v>
      </c>
      <c r="I410" s="155"/>
      <c r="L410" s="150"/>
      <c r="M410" s="156"/>
      <c r="T410" s="157"/>
      <c r="AT410" s="152" t="s">
        <v>159</v>
      </c>
      <c r="AU410" s="152" t="s">
        <v>87</v>
      </c>
      <c r="AV410" s="12" t="s">
        <v>87</v>
      </c>
      <c r="AW410" s="12" t="s">
        <v>39</v>
      </c>
      <c r="AX410" s="12" t="s">
        <v>78</v>
      </c>
      <c r="AY410" s="152" t="s">
        <v>147</v>
      </c>
    </row>
    <row r="411" spans="2:65" s="12" customFormat="1" ht="11.25">
      <c r="B411" s="150"/>
      <c r="D411" s="151" t="s">
        <v>159</v>
      </c>
      <c r="E411" s="152" t="s">
        <v>32</v>
      </c>
      <c r="F411" s="153" t="s">
        <v>1457</v>
      </c>
      <c r="H411" s="154">
        <v>3</v>
      </c>
      <c r="I411" s="155"/>
      <c r="L411" s="150"/>
      <c r="M411" s="156"/>
      <c r="T411" s="157"/>
      <c r="AT411" s="152" t="s">
        <v>159</v>
      </c>
      <c r="AU411" s="152" t="s">
        <v>87</v>
      </c>
      <c r="AV411" s="12" t="s">
        <v>87</v>
      </c>
      <c r="AW411" s="12" t="s">
        <v>39</v>
      </c>
      <c r="AX411" s="12" t="s">
        <v>78</v>
      </c>
      <c r="AY411" s="152" t="s">
        <v>147</v>
      </c>
    </row>
    <row r="412" spans="2:65" s="12" customFormat="1" ht="11.25">
      <c r="B412" s="150"/>
      <c r="D412" s="151" t="s">
        <v>159</v>
      </c>
      <c r="E412" s="152" t="s">
        <v>32</v>
      </c>
      <c r="F412" s="153" t="s">
        <v>1458</v>
      </c>
      <c r="H412" s="154">
        <v>3</v>
      </c>
      <c r="I412" s="155"/>
      <c r="L412" s="150"/>
      <c r="M412" s="156"/>
      <c r="T412" s="157"/>
      <c r="AT412" s="152" t="s">
        <v>159</v>
      </c>
      <c r="AU412" s="152" t="s">
        <v>87</v>
      </c>
      <c r="AV412" s="12" t="s">
        <v>87</v>
      </c>
      <c r="AW412" s="12" t="s">
        <v>39</v>
      </c>
      <c r="AX412" s="12" t="s">
        <v>78</v>
      </c>
      <c r="AY412" s="152" t="s">
        <v>147</v>
      </c>
    </row>
    <row r="413" spans="2:65" s="12" customFormat="1" ht="11.25">
      <c r="B413" s="150"/>
      <c r="D413" s="151" t="s">
        <v>159</v>
      </c>
      <c r="E413" s="152" t="s">
        <v>32</v>
      </c>
      <c r="F413" s="153" t="s">
        <v>1459</v>
      </c>
      <c r="H413" s="154">
        <v>0.6</v>
      </c>
      <c r="I413" s="155"/>
      <c r="L413" s="150"/>
      <c r="M413" s="156"/>
      <c r="T413" s="157"/>
      <c r="AT413" s="152" t="s">
        <v>159</v>
      </c>
      <c r="AU413" s="152" t="s">
        <v>87</v>
      </c>
      <c r="AV413" s="12" t="s">
        <v>87</v>
      </c>
      <c r="AW413" s="12" t="s">
        <v>39</v>
      </c>
      <c r="AX413" s="12" t="s">
        <v>78</v>
      </c>
      <c r="AY413" s="152" t="s">
        <v>147</v>
      </c>
    </row>
    <row r="414" spans="2:65" s="12" customFormat="1" ht="11.25">
      <c r="B414" s="150"/>
      <c r="D414" s="151" t="s">
        <v>159</v>
      </c>
      <c r="E414" s="152" t="s">
        <v>32</v>
      </c>
      <c r="F414" s="153" t="s">
        <v>1460</v>
      </c>
      <c r="H414" s="154">
        <v>3</v>
      </c>
      <c r="I414" s="155"/>
      <c r="L414" s="150"/>
      <c r="M414" s="156"/>
      <c r="T414" s="157"/>
      <c r="AT414" s="152" t="s">
        <v>159</v>
      </c>
      <c r="AU414" s="152" t="s">
        <v>87</v>
      </c>
      <c r="AV414" s="12" t="s">
        <v>87</v>
      </c>
      <c r="AW414" s="12" t="s">
        <v>39</v>
      </c>
      <c r="AX414" s="12" t="s">
        <v>78</v>
      </c>
      <c r="AY414" s="152" t="s">
        <v>147</v>
      </c>
    </row>
    <row r="415" spans="2:65" s="13" customFormat="1" ht="11.25">
      <c r="B415" s="158"/>
      <c r="D415" s="151" t="s">
        <v>159</v>
      </c>
      <c r="E415" s="159" t="s">
        <v>32</v>
      </c>
      <c r="F415" s="160" t="s">
        <v>162</v>
      </c>
      <c r="H415" s="161">
        <v>19.8</v>
      </c>
      <c r="I415" s="162"/>
      <c r="L415" s="158"/>
      <c r="M415" s="163"/>
      <c r="T415" s="164"/>
      <c r="AT415" s="159" t="s">
        <v>159</v>
      </c>
      <c r="AU415" s="159" t="s">
        <v>87</v>
      </c>
      <c r="AV415" s="13" t="s">
        <v>155</v>
      </c>
      <c r="AW415" s="13" t="s">
        <v>39</v>
      </c>
      <c r="AX415" s="13" t="s">
        <v>85</v>
      </c>
      <c r="AY415" s="159" t="s">
        <v>147</v>
      </c>
    </row>
    <row r="416" spans="2:65" s="12" customFormat="1" ht="11.25">
      <c r="B416" s="150"/>
      <c r="D416" s="151" t="s">
        <v>159</v>
      </c>
      <c r="F416" s="153" t="s">
        <v>1462</v>
      </c>
      <c r="H416" s="154">
        <v>23.76</v>
      </c>
      <c r="I416" s="155"/>
      <c r="L416" s="150"/>
      <c r="M416" s="156"/>
      <c r="T416" s="157"/>
      <c r="AT416" s="152" t="s">
        <v>159</v>
      </c>
      <c r="AU416" s="152" t="s">
        <v>87</v>
      </c>
      <c r="AV416" s="12" t="s">
        <v>87</v>
      </c>
      <c r="AW416" s="12" t="s">
        <v>4</v>
      </c>
      <c r="AX416" s="12" t="s">
        <v>85</v>
      </c>
      <c r="AY416" s="152" t="s">
        <v>147</v>
      </c>
    </row>
    <row r="417" spans="2:65" s="1" customFormat="1" ht="55.5" customHeight="1">
      <c r="B417" s="34"/>
      <c r="C417" s="133" t="s">
        <v>405</v>
      </c>
      <c r="D417" s="133" t="s">
        <v>150</v>
      </c>
      <c r="E417" s="134" t="s">
        <v>1463</v>
      </c>
      <c r="F417" s="135" t="s">
        <v>1464</v>
      </c>
      <c r="G417" s="136" t="s">
        <v>251</v>
      </c>
      <c r="H417" s="137">
        <v>0.498</v>
      </c>
      <c r="I417" s="138"/>
      <c r="J417" s="139">
        <f>ROUND(I417*H417,2)</f>
        <v>0</v>
      </c>
      <c r="K417" s="135" t="s">
        <v>154</v>
      </c>
      <c r="L417" s="34"/>
      <c r="M417" s="140" t="s">
        <v>32</v>
      </c>
      <c r="N417" s="141" t="s">
        <v>49</v>
      </c>
      <c r="P417" s="142">
        <f>O417*H417</f>
        <v>0</v>
      </c>
      <c r="Q417" s="142">
        <v>0</v>
      </c>
      <c r="R417" s="142">
        <f>Q417*H417</f>
        <v>0</v>
      </c>
      <c r="S417" s="142">
        <v>0</v>
      </c>
      <c r="T417" s="143">
        <f>S417*H417</f>
        <v>0</v>
      </c>
      <c r="AR417" s="144" t="s">
        <v>284</v>
      </c>
      <c r="AT417" s="144" t="s">
        <v>150</v>
      </c>
      <c r="AU417" s="144" t="s">
        <v>87</v>
      </c>
      <c r="AY417" s="18" t="s">
        <v>147</v>
      </c>
      <c r="BE417" s="145">
        <f>IF(N417="základní",J417,0)</f>
        <v>0</v>
      </c>
      <c r="BF417" s="145">
        <f>IF(N417="snížená",J417,0)</f>
        <v>0</v>
      </c>
      <c r="BG417" s="145">
        <f>IF(N417="zákl. přenesená",J417,0)</f>
        <v>0</v>
      </c>
      <c r="BH417" s="145">
        <f>IF(N417="sníž. přenesená",J417,0)</f>
        <v>0</v>
      </c>
      <c r="BI417" s="145">
        <f>IF(N417="nulová",J417,0)</f>
        <v>0</v>
      </c>
      <c r="BJ417" s="18" t="s">
        <v>85</v>
      </c>
      <c r="BK417" s="145">
        <f>ROUND(I417*H417,2)</f>
        <v>0</v>
      </c>
      <c r="BL417" s="18" t="s">
        <v>284</v>
      </c>
      <c r="BM417" s="144" t="s">
        <v>1465</v>
      </c>
    </row>
    <row r="418" spans="2:65" s="1" customFormat="1" ht="11.25">
      <c r="B418" s="34"/>
      <c r="D418" s="146" t="s">
        <v>157</v>
      </c>
      <c r="F418" s="147" t="s">
        <v>1466</v>
      </c>
      <c r="I418" s="148"/>
      <c r="L418" s="34"/>
      <c r="M418" s="149"/>
      <c r="T418" s="55"/>
      <c r="AT418" s="18" t="s">
        <v>157</v>
      </c>
      <c r="AU418" s="18" t="s">
        <v>87</v>
      </c>
    </row>
    <row r="419" spans="2:65" s="11" customFormat="1" ht="22.9" customHeight="1">
      <c r="B419" s="121"/>
      <c r="D419" s="122" t="s">
        <v>77</v>
      </c>
      <c r="E419" s="131" t="s">
        <v>423</v>
      </c>
      <c r="F419" s="131" t="s">
        <v>424</v>
      </c>
      <c r="I419" s="124"/>
      <c r="J419" s="132">
        <f>BK419</f>
        <v>0</v>
      </c>
      <c r="L419" s="121"/>
      <c r="M419" s="126"/>
      <c r="P419" s="127">
        <f>SUM(P420:P586)</f>
        <v>0</v>
      </c>
      <c r="R419" s="127">
        <f>SUM(R420:R586)</f>
        <v>4.291896920000001</v>
      </c>
      <c r="T419" s="128">
        <f>SUM(T420:T586)</f>
        <v>0.89917827000000006</v>
      </c>
      <c r="AR419" s="122" t="s">
        <v>87</v>
      </c>
      <c r="AT419" s="129" t="s">
        <v>77</v>
      </c>
      <c r="AU419" s="129" t="s">
        <v>85</v>
      </c>
      <c r="AY419" s="122" t="s">
        <v>147</v>
      </c>
      <c r="BK419" s="130">
        <f>SUM(BK420:BK586)</f>
        <v>0</v>
      </c>
    </row>
    <row r="420" spans="2:65" s="1" customFormat="1" ht="16.5" customHeight="1">
      <c r="B420" s="34"/>
      <c r="C420" s="133" t="s">
        <v>410</v>
      </c>
      <c r="D420" s="133" t="s">
        <v>150</v>
      </c>
      <c r="E420" s="134" t="s">
        <v>426</v>
      </c>
      <c r="F420" s="135" t="s">
        <v>427</v>
      </c>
      <c r="G420" s="136" t="s">
        <v>165</v>
      </c>
      <c r="H420" s="137">
        <v>2684.9720000000002</v>
      </c>
      <c r="I420" s="138"/>
      <c r="J420" s="139">
        <f>ROUND(I420*H420,2)</f>
        <v>0</v>
      </c>
      <c r="K420" s="135" t="s">
        <v>154</v>
      </c>
      <c r="L420" s="34"/>
      <c r="M420" s="140" t="s">
        <v>32</v>
      </c>
      <c r="N420" s="141" t="s">
        <v>49</v>
      </c>
      <c r="P420" s="142">
        <f>O420*H420</f>
        <v>0</v>
      </c>
      <c r="Q420" s="142">
        <v>1E-3</v>
      </c>
      <c r="R420" s="142">
        <f>Q420*H420</f>
        <v>2.6849720000000001</v>
      </c>
      <c r="S420" s="142">
        <v>3.1E-4</v>
      </c>
      <c r="T420" s="143">
        <f>S420*H420</f>
        <v>0.83234132000000005</v>
      </c>
      <c r="AR420" s="144" t="s">
        <v>284</v>
      </c>
      <c r="AT420" s="144" t="s">
        <v>150</v>
      </c>
      <c r="AU420" s="144" t="s">
        <v>87</v>
      </c>
      <c r="AY420" s="18" t="s">
        <v>147</v>
      </c>
      <c r="BE420" s="145">
        <f>IF(N420="základní",J420,0)</f>
        <v>0</v>
      </c>
      <c r="BF420" s="145">
        <f>IF(N420="snížená",J420,0)</f>
        <v>0</v>
      </c>
      <c r="BG420" s="145">
        <f>IF(N420="zákl. přenesená",J420,0)</f>
        <v>0</v>
      </c>
      <c r="BH420" s="145">
        <f>IF(N420="sníž. přenesená",J420,0)</f>
        <v>0</v>
      </c>
      <c r="BI420" s="145">
        <f>IF(N420="nulová",J420,0)</f>
        <v>0</v>
      </c>
      <c r="BJ420" s="18" t="s">
        <v>85</v>
      </c>
      <c r="BK420" s="145">
        <f>ROUND(I420*H420,2)</f>
        <v>0</v>
      </c>
      <c r="BL420" s="18" t="s">
        <v>284</v>
      </c>
      <c r="BM420" s="144" t="s">
        <v>1467</v>
      </c>
    </row>
    <row r="421" spans="2:65" s="1" customFormat="1" ht="11.25">
      <c r="B421" s="34"/>
      <c r="D421" s="146" t="s">
        <v>157</v>
      </c>
      <c r="F421" s="147" t="s">
        <v>429</v>
      </c>
      <c r="I421" s="148"/>
      <c r="L421" s="34"/>
      <c r="M421" s="149"/>
      <c r="T421" s="55"/>
      <c r="AT421" s="18" t="s">
        <v>157</v>
      </c>
      <c r="AU421" s="18" t="s">
        <v>87</v>
      </c>
    </row>
    <row r="422" spans="2:65" s="14" customFormat="1" ht="11.25">
      <c r="B422" s="166"/>
      <c r="D422" s="151" t="s">
        <v>159</v>
      </c>
      <c r="E422" s="167" t="s">
        <v>32</v>
      </c>
      <c r="F422" s="168" t="s">
        <v>99</v>
      </c>
      <c r="H422" s="167" t="s">
        <v>32</v>
      </c>
      <c r="I422" s="169"/>
      <c r="L422" s="166"/>
      <c r="M422" s="170"/>
      <c r="T422" s="171"/>
      <c r="AT422" s="167" t="s">
        <v>159</v>
      </c>
      <c r="AU422" s="167" t="s">
        <v>87</v>
      </c>
      <c r="AV422" s="14" t="s">
        <v>85</v>
      </c>
      <c r="AW422" s="14" t="s">
        <v>39</v>
      </c>
      <c r="AX422" s="14" t="s">
        <v>78</v>
      </c>
      <c r="AY422" s="167" t="s">
        <v>147</v>
      </c>
    </row>
    <row r="423" spans="2:65" s="12" customFormat="1" ht="11.25">
      <c r="B423" s="150"/>
      <c r="D423" s="151" t="s">
        <v>159</v>
      </c>
      <c r="E423" s="152" t="s">
        <v>32</v>
      </c>
      <c r="F423" s="153" t="s">
        <v>1468</v>
      </c>
      <c r="H423" s="154">
        <v>197.47399999999999</v>
      </c>
      <c r="I423" s="155"/>
      <c r="L423" s="150"/>
      <c r="M423" s="156"/>
      <c r="T423" s="157"/>
      <c r="AT423" s="152" t="s">
        <v>159</v>
      </c>
      <c r="AU423" s="152" t="s">
        <v>87</v>
      </c>
      <c r="AV423" s="12" t="s">
        <v>87</v>
      </c>
      <c r="AW423" s="12" t="s">
        <v>39</v>
      </c>
      <c r="AX423" s="12" t="s">
        <v>78</v>
      </c>
      <c r="AY423" s="152" t="s">
        <v>147</v>
      </c>
    </row>
    <row r="424" spans="2:65" s="12" customFormat="1" ht="11.25">
      <c r="B424" s="150"/>
      <c r="D424" s="151" t="s">
        <v>159</v>
      </c>
      <c r="E424" s="152" t="s">
        <v>32</v>
      </c>
      <c r="F424" s="153" t="s">
        <v>1469</v>
      </c>
      <c r="H424" s="154">
        <v>165.398</v>
      </c>
      <c r="I424" s="155"/>
      <c r="L424" s="150"/>
      <c r="M424" s="156"/>
      <c r="T424" s="157"/>
      <c r="AT424" s="152" t="s">
        <v>159</v>
      </c>
      <c r="AU424" s="152" t="s">
        <v>87</v>
      </c>
      <c r="AV424" s="12" t="s">
        <v>87</v>
      </c>
      <c r="AW424" s="12" t="s">
        <v>39</v>
      </c>
      <c r="AX424" s="12" t="s">
        <v>78</v>
      </c>
      <c r="AY424" s="152" t="s">
        <v>147</v>
      </c>
    </row>
    <row r="425" spans="2:65" s="12" customFormat="1" ht="11.25">
      <c r="B425" s="150"/>
      <c r="D425" s="151" t="s">
        <v>159</v>
      </c>
      <c r="E425" s="152" t="s">
        <v>32</v>
      </c>
      <c r="F425" s="153" t="s">
        <v>1470</v>
      </c>
      <c r="H425" s="154">
        <v>92.488</v>
      </c>
      <c r="I425" s="155"/>
      <c r="L425" s="150"/>
      <c r="M425" s="156"/>
      <c r="T425" s="157"/>
      <c r="AT425" s="152" t="s">
        <v>159</v>
      </c>
      <c r="AU425" s="152" t="s">
        <v>87</v>
      </c>
      <c r="AV425" s="12" t="s">
        <v>87</v>
      </c>
      <c r="AW425" s="12" t="s">
        <v>39</v>
      </c>
      <c r="AX425" s="12" t="s">
        <v>78</v>
      </c>
      <c r="AY425" s="152" t="s">
        <v>147</v>
      </c>
    </row>
    <row r="426" spans="2:65" s="12" customFormat="1" ht="11.25">
      <c r="B426" s="150"/>
      <c r="D426" s="151" t="s">
        <v>159</v>
      </c>
      <c r="E426" s="152" t="s">
        <v>32</v>
      </c>
      <c r="F426" s="153" t="s">
        <v>1471</v>
      </c>
      <c r="H426" s="154">
        <v>159.018</v>
      </c>
      <c r="I426" s="155"/>
      <c r="L426" s="150"/>
      <c r="M426" s="156"/>
      <c r="T426" s="157"/>
      <c r="AT426" s="152" t="s">
        <v>159</v>
      </c>
      <c r="AU426" s="152" t="s">
        <v>87</v>
      </c>
      <c r="AV426" s="12" t="s">
        <v>87</v>
      </c>
      <c r="AW426" s="12" t="s">
        <v>39</v>
      </c>
      <c r="AX426" s="12" t="s">
        <v>78</v>
      </c>
      <c r="AY426" s="152" t="s">
        <v>147</v>
      </c>
    </row>
    <row r="427" spans="2:65" s="12" customFormat="1" ht="11.25">
      <c r="B427" s="150"/>
      <c r="D427" s="151" t="s">
        <v>159</v>
      </c>
      <c r="E427" s="152" t="s">
        <v>32</v>
      </c>
      <c r="F427" s="153" t="s">
        <v>1472</v>
      </c>
      <c r="H427" s="154">
        <v>548.12</v>
      </c>
      <c r="I427" s="155"/>
      <c r="L427" s="150"/>
      <c r="M427" s="156"/>
      <c r="T427" s="157"/>
      <c r="AT427" s="152" t="s">
        <v>159</v>
      </c>
      <c r="AU427" s="152" t="s">
        <v>87</v>
      </c>
      <c r="AV427" s="12" t="s">
        <v>87</v>
      </c>
      <c r="AW427" s="12" t="s">
        <v>39</v>
      </c>
      <c r="AX427" s="12" t="s">
        <v>78</v>
      </c>
      <c r="AY427" s="152" t="s">
        <v>147</v>
      </c>
    </row>
    <row r="428" spans="2:65" s="12" customFormat="1" ht="11.25">
      <c r="B428" s="150"/>
      <c r="D428" s="151" t="s">
        <v>159</v>
      </c>
      <c r="E428" s="152" t="s">
        <v>32</v>
      </c>
      <c r="F428" s="153" t="s">
        <v>1473</v>
      </c>
      <c r="H428" s="154">
        <v>125.19</v>
      </c>
      <c r="I428" s="155"/>
      <c r="L428" s="150"/>
      <c r="M428" s="156"/>
      <c r="T428" s="157"/>
      <c r="AT428" s="152" t="s">
        <v>159</v>
      </c>
      <c r="AU428" s="152" t="s">
        <v>87</v>
      </c>
      <c r="AV428" s="12" t="s">
        <v>87</v>
      </c>
      <c r="AW428" s="12" t="s">
        <v>39</v>
      </c>
      <c r="AX428" s="12" t="s">
        <v>78</v>
      </c>
      <c r="AY428" s="152" t="s">
        <v>147</v>
      </c>
    </row>
    <row r="429" spans="2:65" s="12" customFormat="1" ht="11.25">
      <c r="B429" s="150"/>
      <c r="D429" s="151" t="s">
        <v>159</v>
      </c>
      <c r="E429" s="152" t="s">
        <v>32</v>
      </c>
      <c r="F429" s="153" t="s">
        <v>1474</v>
      </c>
      <c r="H429" s="154">
        <v>130.048</v>
      </c>
      <c r="I429" s="155"/>
      <c r="L429" s="150"/>
      <c r="M429" s="156"/>
      <c r="T429" s="157"/>
      <c r="AT429" s="152" t="s">
        <v>159</v>
      </c>
      <c r="AU429" s="152" t="s">
        <v>87</v>
      </c>
      <c r="AV429" s="12" t="s">
        <v>87</v>
      </c>
      <c r="AW429" s="12" t="s">
        <v>39</v>
      </c>
      <c r="AX429" s="12" t="s">
        <v>78</v>
      </c>
      <c r="AY429" s="152" t="s">
        <v>147</v>
      </c>
    </row>
    <row r="430" spans="2:65" s="12" customFormat="1" ht="11.25">
      <c r="B430" s="150"/>
      <c r="D430" s="151" t="s">
        <v>159</v>
      </c>
      <c r="E430" s="152" t="s">
        <v>32</v>
      </c>
      <c r="F430" s="153" t="s">
        <v>1475</v>
      </c>
      <c r="H430" s="154">
        <v>203.40600000000001</v>
      </c>
      <c r="I430" s="155"/>
      <c r="L430" s="150"/>
      <c r="M430" s="156"/>
      <c r="T430" s="157"/>
      <c r="AT430" s="152" t="s">
        <v>159</v>
      </c>
      <c r="AU430" s="152" t="s">
        <v>87</v>
      </c>
      <c r="AV430" s="12" t="s">
        <v>87</v>
      </c>
      <c r="AW430" s="12" t="s">
        <v>39</v>
      </c>
      <c r="AX430" s="12" t="s">
        <v>78</v>
      </c>
      <c r="AY430" s="152" t="s">
        <v>147</v>
      </c>
    </row>
    <row r="431" spans="2:65" s="12" customFormat="1" ht="11.25">
      <c r="B431" s="150"/>
      <c r="D431" s="151" t="s">
        <v>159</v>
      </c>
      <c r="E431" s="152" t="s">
        <v>32</v>
      </c>
      <c r="F431" s="153" t="s">
        <v>1476</v>
      </c>
      <c r="H431" s="154">
        <v>196.036</v>
      </c>
      <c r="I431" s="155"/>
      <c r="L431" s="150"/>
      <c r="M431" s="156"/>
      <c r="T431" s="157"/>
      <c r="AT431" s="152" t="s">
        <v>159</v>
      </c>
      <c r="AU431" s="152" t="s">
        <v>87</v>
      </c>
      <c r="AV431" s="12" t="s">
        <v>87</v>
      </c>
      <c r="AW431" s="12" t="s">
        <v>39</v>
      </c>
      <c r="AX431" s="12" t="s">
        <v>78</v>
      </c>
      <c r="AY431" s="152" t="s">
        <v>147</v>
      </c>
    </row>
    <row r="432" spans="2:65" s="12" customFormat="1" ht="11.25">
      <c r="B432" s="150"/>
      <c r="D432" s="151" t="s">
        <v>159</v>
      </c>
      <c r="E432" s="152" t="s">
        <v>32</v>
      </c>
      <c r="F432" s="153" t="s">
        <v>1477</v>
      </c>
      <c r="H432" s="154">
        <v>182.04599999999999</v>
      </c>
      <c r="I432" s="155"/>
      <c r="L432" s="150"/>
      <c r="M432" s="156"/>
      <c r="T432" s="157"/>
      <c r="AT432" s="152" t="s">
        <v>159</v>
      </c>
      <c r="AU432" s="152" t="s">
        <v>87</v>
      </c>
      <c r="AV432" s="12" t="s">
        <v>87</v>
      </c>
      <c r="AW432" s="12" t="s">
        <v>39</v>
      </c>
      <c r="AX432" s="12" t="s">
        <v>78</v>
      </c>
      <c r="AY432" s="152" t="s">
        <v>147</v>
      </c>
    </row>
    <row r="433" spans="2:65" s="12" customFormat="1" ht="11.25">
      <c r="B433" s="150"/>
      <c r="D433" s="151" t="s">
        <v>159</v>
      </c>
      <c r="E433" s="152" t="s">
        <v>32</v>
      </c>
      <c r="F433" s="153" t="s">
        <v>1478</v>
      </c>
      <c r="H433" s="154">
        <v>145.43199999999999</v>
      </c>
      <c r="I433" s="155"/>
      <c r="L433" s="150"/>
      <c r="M433" s="156"/>
      <c r="T433" s="157"/>
      <c r="AT433" s="152" t="s">
        <v>159</v>
      </c>
      <c r="AU433" s="152" t="s">
        <v>87</v>
      </c>
      <c r="AV433" s="12" t="s">
        <v>87</v>
      </c>
      <c r="AW433" s="12" t="s">
        <v>39</v>
      </c>
      <c r="AX433" s="12" t="s">
        <v>78</v>
      </c>
      <c r="AY433" s="152" t="s">
        <v>147</v>
      </c>
    </row>
    <row r="434" spans="2:65" s="12" customFormat="1" ht="11.25">
      <c r="B434" s="150"/>
      <c r="D434" s="151" t="s">
        <v>159</v>
      </c>
      <c r="E434" s="152" t="s">
        <v>32</v>
      </c>
      <c r="F434" s="153" t="s">
        <v>1479</v>
      </c>
      <c r="H434" s="154">
        <v>172.22</v>
      </c>
      <c r="I434" s="155"/>
      <c r="L434" s="150"/>
      <c r="M434" s="156"/>
      <c r="T434" s="157"/>
      <c r="AT434" s="152" t="s">
        <v>159</v>
      </c>
      <c r="AU434" s="152" t="s">
        <v>87</v>
      </c>
      <c r="AV434" s="12" t="s">
        <v>87</v>
      </c>
      <c r="AW434" s="12" t="s">
        <v>39</v>
      </c>
      <c r="AX434" s="12" t="s">
        <v>78</v>
      </c>
      <c r="AY434" s="152" t="s">
        <v>147</v>
      </c>
    </row>
    <row r="435" spans="2:65" s="12" customFormat="1" ht="11.25">
      <c r="B435" s="150"/>
      <c r="D435" s="151" t="s">
        <v>159</v>
      </c>
      <c r="E435" s="152" t="s">
        <v>32</v>
      </c>
      <c r="F435" s="153" t="s">
        <v>1480</v>
      </c>
      <c r="H435" s="154">
        <v>91.468000000000004</v>
      </c>
      <c r="I435" s="155"/>
      <c r="L435" s="150"/>
      <c r="M435" s="156"/>
      <c r="T435" s="157"/>
      <c r="AT435" s="152" t="s">
        <v>159</v>
      </c>
      <c r="AU435" s="152" t="s">
        <v>87</v>
      </c>
      <c r="AV435" s="12" t="s">
        <v>87</v>
      </c>
      <c r="AW435" s="12" t="s">
        <v>39</v>
      </c>
      <c r="AX435" s="12" t="s">
        <v>78</v>
      </c>
      <c r="AY435" s="152" t="s">
        <v>147</v>
      </c>
    </row>
    <row r="436" spans="2:65" s="12" customFormat="1" ht="11.25">
      <c r="B436" s="150"/>
      <c r="D436" s="151" t="s">
        <v>159</v>
      </c>
      <c r="E436" s="152" t="s">
        <v>32</v>
      </c>
      <c r="F436" s="153" t="s">
        <v>1481</v>
      </c>
      <c r="H436" s="154">
        <v>114.11</v>
      </c>
      <c r="I436" s="155"/>
      <c r="L436" s="150"/>
      <c r="M436" s="156"/>
      <c r="T436" s="157"/>
      <c r="AT436" s="152" t="s">
        <v>159</v>
      </c>
      <c r="AU436" s="152" t="s">
        <v>87</v>
      </c>
      <c r="AV436" s="12" t="s">
        <v>87</v>
      </c>
      <c r="AW436" s="12" t="s">
        <v>39</v>
      </c>
      <c r="AX436" s="12" t="s">
        <v>78</v>
      </c>
      <c r="AY436" s="152" t="s">
        <v>147</v>
      </c>
    </row>
    <row r="437" spans="2:65" s="12" customFormat="1" ht="22.5">
      <c r="B437" s="150"/>
      <c r="D437" s="151" t="s">
        <v>159</v>
      </c>
      <c r="E437" s="152" t="s">
        <v>32</v>
      </c>
      <c r="F437" s="153" t="s">
        <v>1482</v>
      </c>
      <c r="H437" s="154">
        <v>162.518</v>
      </c>
      <c r="I437" s="155"/>
      <c r="L437" s="150"/>
      <c r="M437" s="156"/>
      <c r="T437" s="157"/>
      <c r="AT437" s="152" t="s">
        <v>159</v>
      </c>
      <c r="AU437" s="152" t="s">
        <v>87</v>
      </c>
      <c r="AV437" s="12" t="s">
        <v>87</v>
      </c>
      <c r="AW437" s="12" t="s">
        <v>39</v>
      </c>
      <c r="AX437" s="12" t="s">
        <v>78</v>
      </c>
      <c r="AY437" s="152" t="s">
        <v>147</v>
      </c>
    </row>
    <row r="438" spans="2:65" s="13" customFormat="1" ht="11.25">
      <c r="B438" s="158"/>
      <c r="D438" s="151" t="s">
        <v>159</v>
      </c>
      <c r="E438" s="159" t="s">
        <v>32</v>
      </c>
      <c r="F438" s="160" t="s">
        <v>162</v>
      </c>
      <c r="H438" s="161">
        <v>2684.9719999999998</v>
      </c>
      <c r="I438" s="162"/>
      <c r="L438" s="158"/>
      <c r="M438" s="163"/>
      <c r="T438" s="164"/>
      <c r="AT438" s="159" t="s">
        <v>159</v>
      </c>
      <c r="AU438" s="159" t="s">
        <v>87</v>
      </c>
      <c r="AV438" s="13" t="s">
        <v>155</v>
      </c>
      <c r="AW438" s="13" t="s">
        <v>39</v>
      </c>
      <c r="AX438" s="13" t="s">
        <v>85</v>
      </c>
      <c r="AY438" s="159" t="s">
        <v>147</v>
      </c>
    </row>
    <row r="439" spans="2:65" s="1" customFormat="1" ht="24.2" customHeight="1">
      <c r="B439" s="34"/>
      <c r="C439" s="133" t="s">
        <v>418</v>
      </c>
      <c r="D439" s="133" t="s">
        <v>150</v>
      </c>
      <c r="E439" s="134" t="s">
        <v>469</v>
      </c>
      <c r="F439" s="135" t="s">
        <v>470</v>
      </c>
      <c r="G439" s="136" t="s">
        <v>165</v>
      </c>
      <c r="H439" s="137">
        <v>192.274</v>
      </c>
      <c r="I439" s="138"/>
      <c r="J439" s="139">
        <f>ROUND(I439*H439,2)</f>
        <v>0</v>
      </c>
      <c r="K439" s="135" t="s">
        <v>154</v>
      </c>
      <c r="L439" s="34"/>
      <c r="M439" s="140" t="s">
        <v>32</v>
      </c>
      <c r="N439" s="141" t="s">
        <v>49</v>
      </c>
      <c r="P439" s="142">
        <f>O439*H439</f>
        <v>0</v>
      </c>
      <c r="Q439" s="142">
        <v>1E-3</v>
      </c>
      <c r="R439" s="142">
        <f>Q439*H439</f>
        <v>0.192274</v>
      </c>
      <c r="S439" s="142">
        <v>3.1E-4</v>
      </c>
      <c r="T439" s="143">
        <f>S439*H439</f>
        <v>5.9604940000000002E-2</v>
      </c>
      <c r="AR439" s="144" t="s">
        <v>284</v>
      </c>
      <c r="AT439" s="144" t="s">
        <v>150</v>
      </c>
      <c r="AU439" s="144" t="s">
        <v>87</v>
      </c>
      <c r="AY439" s="18" t="s">
        <v>147</v>
      </c>
      <c r="BE439" s="145">
        <f>IF(N439="základní",J439,0)</f>
        <v>0</v>
      </c>
      <c r="BF439" s="145">
        <f>IF(N439="snížená",J439,0)</f>
        <v>0</v>
      </c>
      <c r="BG439" s="145">
        <f>IF(N439="zákl. přenesená",J439,0)</f>
        <v>0</v>
      </c>
      <c r="BH439" s="145">
        <f>IF(N439="sníž. přenesená",J439,0)</f>
        <v>0</v>
      </c>
      <c r="BI439" s="145">
        <f>IF(N439="nulová",J439,0)</f>
        <v>0</v>
      </c>
      <c r="BJ439" s="18" t="s">
        <v>85</v>
      </c>
      <c r="BK439" s="145">
        <f>ROUND(I439*H439,2)</f>
        <v>0</v>
      </c>
      <c r="BL439" s="18" t="s">
        <v>284</v>
      </c>
      <c r="BM439" s="144" t="s">
        <v>1483</v>
      </c>
    </row>
    <row r="440" spans="2:65" s="1" customFormat="1" ht="11.25">
      <c r="B440" s="34"/>
      <c r="D440" s="146" t="s">
        <v>157</v>
      </c>
      <c r="F440" s="147" t="s">
        <v>472</v>
      </c>
      <c r="I440" s="148"/>
      <c r="L440" s="34"/>
      <c r="M440" s="149"/>
      <c r="T440" s="55"/>
      <c r="AT440" s="18" t="s">
        <v>157</v>
      </c>
      <c r="AU440" s="18" t="s">
        <v>87</v>
      </c>
    </row>
    <row r="441" spans="2:65" s="14" customFormat="1" ht="11.25">
      <c r="B441" s="166"/>
      <c r="D441" s="151" t="s">
        <v>159</v>
      </c>
      <c r="E441" s="167" t="s">
        <v>32</v>
      </c>
      <c r="F441" s="168" t="s">
        <v>99</v>
      </c>
      <c r="H441" s="167" t="s">
        <v>32</v>
      </c>
      <c r="I441" s="169"/>
      <c r="L441" s="166"/>
      <c r="M441" s="170"/>
      <c r="T441" s="171"/>
      <c r="AT441" s="167" t="s">
        <v>159</v>
      </c>
      <c r="AU441" s="167" t="s">
        <v>87</v>
      </c>
      <c r="AV441" s="14" t="s">
        <v>85</v>
      </c>
      <c r="AW441" s="14" t="s">
        <v>39</v>
      </c>
      <c r="AX441" s="14" t="s">
        <v>78</v>
      </c>
      <c r="AY441" s="167" t="s">
        <v>147</v>
      </c>
    </row>
    <row r="442" spans="2:65" s="12" customFormat="1" ht="22.5">
      <c r="B442" s="150"/>
      <c r="D442" s="151" t="s">
        <v>159</v>
      </c>
      <c r="E442" s="152" t="s">
        <v>32</v>
      </c>
      <c r="F442" s="153" t="s">
        <v>1484</v>
      </c>
      <c r="H442" s="154">
        <v>192.274</v>
      </c>
      <c r="I442" s="155"/>
      <c r="L442" s="150"/>
      <c r="M442" s="156"/>
      <c r="T442" s="157"/>
      <c r="AT442" s="152" t="s">
        <v>159</v>
      </c>
      <c r="AU442" s="152" t="s">
        <v>87</v>
      </c>
      <c r="AV442" s="12" t="s">
        <v>87</v>
      </c>
      <c r="AW442" s="12" t="s">
        <v>39</v>
      </c>
      <c r="AX442" s="12" t="s">
        <v>85</v>
      </c>
      <c r="AY442" s="152" t="s">
        <v>147</v>
      </c>
    </row>
    <row r="443" spans="2:65" s="1" customFormat="1" ht="37.9" customHeight="1">
      <c r="B443" s="34"/>
      <c r="C443" s="133" t="s">
        <v>425</v>
      </c>
      <c r="D443" s="133" t="s">
        <v>150</v>
      </c>
      <c r="E443" s="134" t="s">
        <v>478</v>
      </c>
      <c r="F443" s="135" t="s">
        <v>479</v>
      </c>
      <c r="G443" s="136" t="s">
        <v>242</v>
      </c>
      <c r="H443" s="137">
        <v>623.11</v>
      </c>
      <c r="I443" s="138"/>
      <c r="J443" s="139">
        <f>ROUND(I443*H443,2)</f>
        <v>0</v>
      </c>
      <c r="K443" s="135" t="s">
        <v>154</v>
      </c>
      <c r="L443" s="34"/>
      <c r="M443" s="140" t="s">
        <v>32</v>
      </c>
      <c r="N443" s="141" t="s">
        <v>49</v>
      </c>
      <c r="P443" s="142">
        <f>O443*H443</f>
        <v>0</v>
      </c>
      <c r="Q443" s="142">
        <v>0</v>
      </c>
      <c r="R443" s="142">
        <f>Q443*H443</f>
        <v>0</v>
      </c>
      <c r="S443" s="142">
        <v>0</v>
      </c>
      <c r="T443" s="143">
        <f>S443*H443</f>
        <v>0</v>
      </c>
      <c r="AR443" s="144" t="s">
        <v>284</v>
      </c>
      <c r="AT443" s="144" t="s">
        <v>150</v>
      </c>
      <c r="AU443" s="144" t="s">
        <v>87</v>
      </c>
      <c r="AY443" s="18" t="s">
        <v>147</v>
      </c>
      <c r="BE443" s="145">
        <f>IF(N443="základní",J443,0)</f>
        <v>0</v>
      </c>
      <c r="BF443" s="145">
        <f>IF(N443="snížená",J443,0)</f>
        <v>0</v>
      </c>
      <c r="BG443" s="145">
        <f>IF(N443="zákl. přenesená",J443,0)</f>
        <v>0</v>
      </c>
      <c r="BH443" s="145">
        <f>IF(N443="sníž. přenesená",J443,0)</f>
        <v>0</v>
      </c>
      <c r="BI443" s="145">
        <f>IF(N443="nulová",J443,0)</f>
        <v>0</v>
      </c>
      <c r="BJ443" s="18" t="s">
        <v>85</v>
      </c>
      <c r="BK443" s="145">
        <f>ROUND(I443*H443,2)</f>
        <v>0</v>
      </c>
      <c r="BL443" s="18" t="s">
        <v>284</v>
      </c>
      <c r="BM443" s="144" t="s">
        <v>1485</v>
      </c>
    </row>
    <row r="444" spans="2:65" s="1" customFormat="1" ht="11.25">
      <c r="B444" s="34"/>
      <c r="D444" s="146" t="s">
        <v>157</v>
      </c>
      <c r="F444" s="147" t="s">
        <v>481</v>
      </c>
      <c r="I444" s="148"/>
      <c r="L444" s="34"/>
      <c r="M444" s="149"/>
      <c r="T444" s="55"/>
      <c r="AT444" s="18" t="s">
        <v>157</v>
      </c>
      <c r="AU444" s="18" t="s">
        <v>87</v>
      </c>
    </row>
    <row r="445" spans="2:65" s="14" customFormat="1" ht="11.25">
      <c r="B445" s="166"/>
      <c r="D445" s="151" t="s">
        <v>159</v>
      </c>
      <c r="E445" s="167" t="s">
        <v>32</v>
      </c>
      <c r="F445" s="168" t="s">
        <v>99</v>
      </c>
      <c r="H445" s="167" t="s">
        <v>32</v>
      </c>
      <c r="I445" s="169"/>
      <c r="L445" s="166"/>
      <c r="M445" s="170"/>
      <c r="T445" s="171"/>
      <c r="AT445" s="167" t="s">
        <v>159</v>
      </c>
      <c r="AU445" s="167" t="s">
        <v>87</v>
      </c>
      <c r="AV445" s="14" t="s">
        <v>85</v>
      </c>
      <c r="AW445" s="14" t="s">
        <v>39</v>
      </c>
      <c r="AX445" s="14" t="s">
        <v>78</v>
      </c>
      <c r="AY445" s="167" t="s">
        <v>147</v>
      </c>
    </row>
    <row r="446" spans="2:65" s="12" customFormat="1" ht="11.25">
      <c r="B446" s="150"/>
      <c r="D446" s="151" t="s">
        <v>159</v>
      </c>
      <c r="E446" s="152" t="s">
        <v>32</v>
      </c>
      <c r="F446" s="153" t="s">
        <v>1486</v>
      </c>
      <c r="H446" s="154">
        <v>48.74</v>
      </c>
      <c r="I446" s="155"/>
      <c r="L446" s="150"/>
      <c r="M446" s="156"/>
      <c r="T446" s="157"/>
      <c r="AT446" s="152" t="s">
        <v>159</v>
      </c>
      <c r="AU446" s="152" t="s">
        <v>87</v>
      </c>
      <c r="AV446" s="12" t="s">
        <v>87</v>
      </c>
      <c r="AW446" s="12" t="s">
        <v>39</v>
      </c>
      <c r="AX446" s="12" t="s">
        <v>78</v>
      </c>
      <c r="AY446" s="152" t="s">
        <v>147</v>
      </c>
    </row>
    <row r="447" spans="2:65" s="12" customFormat="1" ht="11.25">
      <c r="B447" s="150"/>
      <c r="D447" s="151" t="s">
        <v>159</v>
      </c>
      <c r="E447" s="152" t="s">
        <v>32</v>
      </c>
      <c r="F447" s="153" t="s">
        <v>1487</v>
      </c>
      <c r="H447" s="154">
        <v>34.340000000000003</v>
      </c>
      <c r="I447" s="155"/>
      <c r="L447" s="150"/>
      <c r="M447" s="156"/>
      <c r="T447" s="157"/>
      <c r="AT447" s="152" t="s">
        <v>159</v>
      </c>
      <c r="AU447" s="152" t="s">
        <v>87</v>
      </c>
      <c r="AV447" s="12" t="s">
        <v>87</v>
      </c>
      <c r="AW447" s="12" t="s">
        <v>39</v>
      </c>
      <c r="AX447" s="12" t="s">
        <v>78</v>
      </c>
      <c r="AY447" s="152" t="s">
        <v>147</v>
      </c>
    </row>
    <row r="448" spans="2:65" s="12" customFormat="1" ht="11.25">
      <c r="B448" s="150"/>
      <c r="D448" s="151" t="s">
        <v>159</v>
      </c>
      <c r="E448" s="152" t="s">
        <v>32</v>
      </c>
      <c r="F448" s="153" t="s">
        <v>1488</v>
      </c>
      <c r="H448" s="154">
        <v>12.24</v>
      </c>
      <c r="I448" s="155"/>
      <c r="L448" s="150"/>
      <c r="M448" s="156"/>
      <c r="T448" s="157"/>
      <c r="AT448" s="152" t="s">
        <v>159</v>
      </c>
      <c r="AU448" s="152" t="s">
        <v>87</v>
      </c>
      <c r="AV448" s="12" t="s">
        <v>87</v>
      </c>
      <c r="AW448" s="12" t="s">
        <v>39</v>
      </c>
      <c r="AX448" s="12" t="s">
        <v>78</v>
      </c>
      <c r="AY448" s="152" t="s">
        <v>147</v>
      </c>
    </row>
    <row r="449" spans="2:65" s="12" customFormat="1" ht="11.25">
      <c r="B449" s="150"/>
      <c r="D449" s="151" t="s">
        <v>159</v>
      </c>
      <c r="E449" s="152" t="s">
        <v>32</v>
      </c>
      <c r="F449" s="153" t="s">
        <v>1489</v>
      </c>
      <c r="H449" s="154">
        <v>39.42</v>
      </c>
      <c r="I449" s="155"/>
      <c r="L449" s="150"/>
      <c r="M449" s="156"/>
      <c r="T449" s="157"/>
      <c r="AT449" s="152" t="s">
        <v>159</v>
      </c>
      <c r="AU449" s="152" t="s">
        <v>87</v>
      </c>
      <c r="AV449" s="12" t="s">
        <v>87</v>
      </c>
      <c r="AW449" s="12" t="s">
        <v>39</v>
      </c>
      <c r="AX449" s="12" t="s">
        <v>78</v>
      </c>
      <c r="AY449" s="152" t="s">
        <v>147</v>
      </c>
    </row>
    <row r="450" spans="2:65" s="12" customFormat="1" ht="22.5">
      <c r="B450" s="150"/>
      <c r="D450" s="151" t="s">
        <v>159</v>
      </c>
      <c r="E450" s="152" t="s">
        <v>32</v>
      </c>
      <c r="F450" s="153" t="s">
        <v>1490</v>
      </c>
      <c r="H450" s="154">
        <v>151.1</v>
      </c>
      <c r="I450" s="155"/>
      <c r="L450" s="150"/>
      <c r="M450" s="156"/>
      <c r="T450" s="157"/>
      <c r="AT450" s="152" t="s">
        <v>159</v>
      </c>
      <c r="AU450" s="152" t="s">
        <v>87</v>
      </c>
      <c r="AV450" s="12" t="s">
        <v>87</v>
      </c>
      <c r="AW450" s="12" t="s">
        <v>39</v>
      </c>
      <c r="AX450" s="12" t="s">
        <v>78</v>
      </c>
      <c r="AY450" s="152" t="s">
        <v>147</v>
      </c>
    </row>
    <row r="451" spans="2:65" s="12" customFormat="1" ht="22.5">
      <c r="B451" s="150"/>
      <c r="D451" s="151" t="s">
        <v>159</v>
      </c>
      <c r="E451" s="152" t="s">
        <v>32</v>
      </c>
      <c r="F451" s="153" t="s">
        <v>1491</v>
      </c>
      <c r="H451" s="154">
        <v>39.82</v>
      </c>
      <c r="I451" s="155"/>
      <c r="L451" s="150"/>
      <c r="M451" s="156"/>
      <c r="T451" s="157"/>
      <c r="AT451" s="152" t="s">
        <v>159</v>
      </c>
      <c r="AU451" s="152" t="s">
        <v>87</v>
      </c>
      <c r="AV451" s="12" t="s">
        <v>87</v>
      </c>
      <c r="AW451" s="12" t="s">
        <v>39</v>
      </c>
      <c r="AX451" s="12" t="s">
        <v>78</v>
      </c>
      <c r="AY451" s="152" t="s">
        <v>147</v>
      </c>
    </row>
    <row r="452" spans="2:65" s="12" customFormat="1" ht="11.25">
      <c r="B452" s="150"/>
      <c r="D452" s="151" t="s">
        <v>159</v>
      </c>
      <c r="E452" s="152" t="s">
        <v>32</v>
      </c>
      <c r="F452" s="153" t="s">
        <v>1492</v>
      </c>
      <c r="H452" s="154">
        <v>31.82</v>
      </c>
      <c r="I452" s="155"/>
      <c r="L452" s="150"/>
      <c r="M452" s="156"/>
      <c r="T452" s="157"/>
      <c r="AT452" s="152" t="s">
        <v>159</v>
      </c>
      <c r="AU452" s="152" t="s">
        <v>87</v>
      </c>
      <c r="AV452" s="12" t="s">
        <v>87</v>
      </c>
      <c r="AW452" s="12" t="s">
        <v>39</v>
      </c>
      <c r="AX452" s="12" t="s">
        <v>78</v>
      </c>
      <c r="AY452" s="152" t="s">
        <v>147</v>
      </c>
    </row>
    <row r="453" spans="2:65" s="12" customFormat="1" ht="11.25">
      <c r="B453" s="150"/>
      <c r="D453" s="151" t="s">
        <v>159</v>
      </c>
      <c r="E453" s="152" t="s">
        <v>32</v>
      </c>
      <c r="F453" s="153" t="s">
        <v>1493</v>
      </c>
      <c r="H453" s="154">
        <v>49.08</v>
      </c>
      <c r="I453" s="155"/>
      <c r="L453" s="150"/>
      <c r="M453" s="156"/>
      <c r="T453" s="157"/>
      <c r="AT453" s="152" t="s">
        <v>159</v>
      </c>
      <c r="AU453" s="152" t="s">
        <v>87</v>
      </c>
      <c r="AV453" s="12" t="s">
        <v>87</v>
      </c>
      <c r="AW453" s="12" t="s">
        <v>39</v>
      </c>
      <c r="AX453" s="12" t="s">
        <v>78</v>
      </c>
      <c r="AY453" s="152" t="s">
        <v>147</v>
      </c>
    </row>
    <row r="454" spans="2:65" s="12" customFormat="1" ht="11.25">
      <c r="B454" s="150"/>
      <c r="D454" s="151" t="s">
        <v>159</v>
      </c>
      <c r="E454" s="152" t="s">
        <v>32</v>
      </c>
      <c r="F454" s="153" t="s">
        <v>1494</v>
      </c>
      <c r="H454" s="154">
        <v>34.340000000000003</v>
      </c>
      <c r="I454" s="155"/>
      <c r="L454" s="150"/>
      <c r="M454" s="156"/>
      <c r="T454" s="157"/>
      <c r="AT454" s="152" t="s">
        <v>159</v>
      </c>
      <c r="AU454" s="152" t="s">
        <v>87</v>
      </c>
      <c r="AV454" s="12" t="s">
        <v>87</v>
      </c>
      <c r="AW454" s="12" t="s">
        <v>39</v>
      </c>
      <c r="AX454" s="12" t="s">
        <v>78</v>
      </c>
      <c r="AY454" s="152" t="s">
        <v>147</v>
      </c>
    </row>
    <row r="455" spans="2:65" s="12" customFormat="1" ht="11.25">
      <c r="B455" s="150"/>
      <c r="D455" s="151" t="s">
        <v>159</v>
      </c>
      <c r="E455" s="152" t="s">
        <v>32</v>
      </c>
      <c r="F455" s="153" t="s">
        <v>1495</v>
      </c>
      <c r="H455" s="154">
        <v>40.51</v>
      </c>
      <c r="I455" s="155"/>
      <c r="L455" s="150"/>
      <c r="M455" s="156"/>
      <c r="T455" s="157"/>
      <c r="AT455" s="152" t="s">
        <v>159</v>
      </c>
      <c r="AU455" s="152" t="s">
        <v>87</v>
      </c>
      <c r="AV455" s="12" t="s">
        <v>87</v>
      </c>
      <c r="AW455" s="12" t="s">
        <v>39</v>
      </c>
      <c r="AX455" s="12" t="s">
        <v>78</v>
      </c>
      <c r="AY455" s="152" t="s">
        <v>147</v>
      </c>
    </row>
    <row r="456" spans="2:65" s="12" customFormat="1" ht="11.25">
      <c r="B456" s="150"/>
      <c r="D456" s="151" t="s">
        <v>159</v>
      </c>
      <c r="E456" s="152" t="s">
        <v>32</v>
      </c>
      <c r="F456" s="153" t="s">
        <v>1496</v>
      </c>
      <c r="H456" s="154">
        <v>31.1</v>
      </c>
      <c r="I456" s="155"/>
      <c r="L456" s="150"/>
      <c r="M456" s="156"/>
      <c r="T456" s="157"/>
      <c r="AT456" s="152" t="s">
        <v>159</v>
      </c>
      <c r="AU456" s="152" t="s">
        <v>87</v>
      </c>
      <c r="AV456" s="12" t="s">
        <v>87</v>
      </c>
      <c r="AW456" s="12" t="s">
        <v>39</v>
      </c>
      <c r="AX456" s="12" t="s">
        <v>78</v>
      </c>
      <c r="AY456" s="152" t="s">
        <v>147</v>
      </c>
    </row>
    <row r="457" spans="2:65" s="12" customFormat="1" ht="22.5">
      <c r="B457" s="150"/>
      <c r="D457" s="151" t="s">
        <v>159</v>
      </c>
      <c r="E457" s="152" t="s">
        <v>32</v>
      </c>
      <c r="F457" s="153" t="s">
        <v>1497</v>
      </c>
      <c r="H457" s="154">
        <v>46.05</v>
      </c>
      <c r="I457" s="155"/>
      <c r="L457" s="150"/>
      <c r="M457" s="156"/>
      <c r="T457" s="157"/>
      <c r="AT457" s="152" t="s">
        <v>159</v>
      </c>
      <c r="AU457" s="152" t="s">
        <v>87</v>
      </c>
      <c r="AV457" s="12" t="s">
        <v>87</v>
      </c>
      <c r="AW457" s="12" t="s">
        <v>39</v>
      </c>
      <c r="AX457" s="12" t="s">
        <v>78</v>
      </c>
      <c r="AY457" s="152" t="s">
        <v>147</v>
      </c>
    </row>
    <row r="458" spans="2:65" s="12" customFormat="1" ht="11.25">
      <c r="B458" s="150"/>
      <c r="D458" s="151" t="s">
        <v>159</v>
      </c>
      <c r="E458" s="152" t="s">
        <v>32</v>
      </c>
      <c r="F458" s="153" t="s">
        <v>1498</v>
      </c>
      <c r="H458" s="154">
        <v>12.95</v>
      </c>
      <c r="I458" s="155"/>
      <c r="L458" s="150"/>
      <c r="M458" s="156"/>
      <c r="T458" s="157"/>
      <c r="AT458" s="152" t="s">
        <v>159</v>
      </c>
      <c r="AU458" s="152" t="s">
        <v>87</v>
      </c>
      <c r="AV458" s="12" t="s">
        <v>87</v>
      </c>
      <c r="AW458" s="12" t="s">
        <v>39</v>
      </c>
      <c r="AX458" s="12" t="s">
        <v>78</v>
      </c>
      <c r="AY458" s="152" t="s">
        <v>147</v>
      </c>
    </row>
    <row r="459" spans="2:65" s="12" customFormat="1" ht="11.25">
      <c r="B459" s="150"/>
      <c r="D459" s="151" t="s">
        <v>159</v>
      </c>
      <c r="E459" s="152" t="s">
        <v>32</v>
      </c>
      <c r="F459" s="153" t="s">
        <v>1499</v>
      </c>
      <c r="H459" s="154">
        <v>23.26</v>
      </c>
      <c r="I459" s="155"/>
      <c r="L459" s="150"/>
      <c r="M459" s="156"/>
      <c r="T459" s="157"/>
      <c r="AT459" s="152" t="s">
        <v>159</v>
      </c>
      <c r="AU459" s="152" t="s">
        <v>87</v>
      </c>
      <c r="AV459" s="12" t="s">
        <v>87</v>
      </c>
      <c r="AW459" s="12" t="s">
        <v>39</v>
      </c>
      <c r="AX459" s="12" t="s">
        <v>78</v>
      </c>
      <c r="AY459" s="152" t="s">
        <v>147</v>
      </c>
    </row>
    <row r="460" spans="2:65" s="12" customFormat="1" ht="11.25">
      <c r="B460" s="150"/>
      <c r="D460" s="151" t="s">
        <v>159</v>
      </c>
      <c r="E460" s="152" t="s">
        <v>32</v>
      </c>
      <c r="F460" s="153" t="s">
        <v>1500</v>
      </c>
      <c r="H460" s="154">
        <v>28.34</v>
      </c>
      <c r="I460" s="155"/>
      <c r="L460" s="150"/>
      <c r="M460" s="156"/>
      <c r="T460" s="157"/>
      <c r="AT460" s="152" t="s">
        <v>159</v>
      </c>
      <c r="AU460" s="152" t="s">
        <v>87</v>
      </c>
      <c r="AV460" s="12" t="s">
        <v>87</v>
      </c>
      <c r="AW460" s="12" t="s">
        <v>39</v>
      </c>
      <c r="AX460" s="12" t="s">
        <v>78</v>
      </c>
      <c r="AY460" s="152" t="s">
        <v>147</v>
      </c>
    </row>
    <row r="461" spans="2:65" s="13" customFormat="1" ht="11.25">
      <c r="B461" s="158"/>
      <c r="D461" s="151" t="s">
        <v>159</v>
      </c>
      <c r="E461" s="159" t="s">
        <v>32</v>
      </c>
      <c r="F461" s="160" t="s">
        <v>162</v>
      </c>
      <c r="H461" s="161">
        <v>623.11</v>
      </c>
      <c r="I461" s="162"/>
      <c r="L461" s="158"/>
      <c r="M461" s="163"/>
      <c r="T461" s="164"/>
      <c r="AT461" s="159" t="s">
        <v>159</v>
      </c>
      <c r="AU461" s="159" t="s">
        <v>87</v>
      </c>
      <c r="AV461" s="13" t="s">
        <v>155</v>
      </c>
      <c r="AW461" s="13" t="s">
        <v>39</v>
      </c>
      <c r="AX461" s="13" t="s">
        <v>85</v>
      </c>
      <c r="AY461" s="159" t="s">
        <v>147</v>
      </c>
    </row>
    <row r="462" spans="2:65" s="1" customFormat="1" ht="24.2" customHeight="1">
      <c r="B462" s="34"/>
      <c r="C462" s="179" t="s">
        <v>461</v>
      </c>
      <c r="D462" s="179" t="s">
        <v>322</v>
      </c>
      <c r="E462" s="180" t="s">
        <v>516</v>
      </c>
      <c r="F462" s="181" t="s">
        <v>517</v>
      </c>
      <c r="G462" s="182" t="s">
        <v>242</v>
      </c>
      <c r="H462" s="183">
        <v>654.26599999999996</v>
      </c>
      <c r="I462" s="184"/>
      <c r="J462" s="185">
        <f>ROUND(I462*H462,2)</f>
        <v>0</v>
      </c>
      <c r="K462" s="181" t="s">
        <v>154</v>
      </c>
      <c r="L462" s="186"/>
      <c r="M462" s="187" t="s">
        <v>32</v>
      </c>
      <c r="N462" s="188" t="s">
        <v>49</v>
      </c>
      <c r="P462" s="142">
        <f>O462*H462</f>
        <v>0</v>
      </c>
      <c r="Q462" s="142">
        <v>0</v>
      </c>
      <c r="R462" s="142">
        <f>Q462*H462</f>
        <v>0</v>
      </c>
      <c r="S462" s="142">
        <v>0</v>
      </c>
      <c r="T462" s="143">
        <f>S462*H462</f>
        <v>0</v>
      </c>
      <c r="AR462" s="144" t="s">
        <v>325</v>
      </c>
      <c r="AT462" s="144" t="s">
        <v>322</v>
      </c>
      <c r="AU462" s="144" t="s">
        <v>87</v>
      </c>
      <c r="AY462" s="18" t="s">
        <v>147</v>
      </c>
      <c r="BE462" s="145">
        <f>IF(N462="základní",J462,0)</f>
        <v>0</v>
      </c>
      <c r="BF462" s="145">
        <f>IF(N462="snížená",J462,0)</f>
        <v>0</v>
      </c>
      <c r="BG462" s="145">
        <f>IF(N462="zákl. přenesená",J462,0)</f>
        <v>0</v>
      </c>
      <c r="BH462" s="145">
        <f>IF(N462="sníž. přenesená",J462,0)</f>
        <v>0</v>
      </c>
      <c r="BI462" s="145">
        <f>IF(N462="nulová",J462,0)</f>
        <v>0</v>
      </c>
      <c r="BJ462" s="18" t="s">
        <v>85</v>
      </c>
      <c r="BK462" s="145">
        <f>ROUND(I462*H462,2)</f>
        <v>0</v>
      </c>
      <c r="BL462" s="18" t="s">
        <v>284</v>
      </c>
      <c r="BM462" s="144" t="s">
        <v>1501</v>
      </c>
    </row>
    <row r="463" spans="2:65" s="1" customFormat="1" ht="19.5">
      <c r="B463" s="34"/>
      <c r="D463" s="151" t="s">
        <v>168</v>
      </c>
      <c r="F463" s="165" t="s">
        <v>519</v>
      </c>
      <c r="I463" s="148"/>
      <c r="L463" s="34"/>
      <c r="M463" s="149"/>
      <c r="T463" s="55"/>
      <c r="AT463" s="18" t="s">
        <v>168</v>
      </c>
      <c r="AU463" s="18" t="s">
        <v>87</v>
      </c>
    </row>
    <row r="464" spans="2:65" s="14" customFormat="1" ht="11.25">
      <c r="B464" s="166"/>
      <c r="D464" s="151" t="s">
        <v>159</v>
      </c>
      <c r="E464" s="167" t="s">
        <v>32</v>
      </c>
      <c r="F464" s="168" t="s">
        <v>99</v>
      </c>
      <c r="H464" s="167" t="s">
        <v>32</v>
      </c>
      <c r="I464" s="169"/>
      <c r="L464" s="166"/>
      <c r="M464" s="170"/>
      <c r="T464" s="171"/>
      <c r="AT464" s="167" t="s">
        <v>159</v>
      </c>
      <c r="AU464" s="167" t="s">
        <v>87</v>
      </c>
      <c r="AV464" s="14" t="s">
        <v>85</v>
      </c>
      <c r="AW464" s="14" t="s">
        <v>39</v>
      </c>
      <c r="AX464" s="14" t="s">
        <v>78</v>
      </c>
      <c r="AY464" s="167" t="s">
        <v>147</v>
      </c>
    </row>
    <row r="465" spans="2:51" s="12" customFormat="1" ht="11.25">
      <c r="B465" s="150"/>
      <c r="D465" s="151" t="s">
        <v>159</v>
      </c>
      <c r="E465" s="152" t="s">
        <v>32</v>
      </c>
      <c r="F465" s="153" t="s">
        <v>1486</v>
      </c>
      <c r="H465" s="154">
        <v>48.74</v>
      </c>
      <c r="I465" s="155"/>
      <c r="L465" s="150"/>
      <c r="M465" s="156"/>
      <c r="T465" s="157"/>
      <c r="AT465" s="152" t="s">
        <v>159</v>
      </c>
      <c r="AU465" s="152" t="s">
        <v>87</v>
      </c>
      <c r="AV465" s="12" t="s">
        <v>87</v>
      </c>
      <c r="AW465" s="12" t="s">
        <v>39</v>
      </c>
      <c r="AX465" s="12" t="s">
        <v>78</v>
      </c>
      <c r="AY465" s="152" t="s">
        <v>147</v>
      </c>
    </row>
    <row r="466" spans="2:51" s="12" customFormat="1" ht="11.25">
      <c r="B466" s="150"/>
      <c r="D466" s="151" t="s">
        <v>159</v>
      </c>
      <c r="E466" s="152" t="s">
        <v>32</v>
      </c>
      <c r="F466" s="153" t="s">
        <v>1487</v>
      </c>
      <c r="H466" s="154">
        <v>34.340000000000003</v>
      </c>
      <c r="I466" s="155"/>
      <c r="L466" s="150"/>
      <c r="M466" s="156"/>
      <c r="T466" s="157"/>
      <c r="AT466" s="152" t="s">
        <v>159</v>
      </c>
      <c r="AU466" s="152" t="s">
        <v>87</v>
      </c>
      <c r="AV466" s="12" t="s">
        <v>87</v>
      </c>
      <c r="AW466" s="12" t="s">
        <v>39</v>
      </c>
      <c r="AX466" s="12" t="s">
        <v>78</v>
      </c>
      <c r="AY466" s="152" t="s">
        <v>147</v>
      </c>
    </row>
    <row r="467" spans="2:51" s="12" customFormat="1" ht="11.25">
      <c r="B467" s="150"/>
      <c r="D467" s="151" t="s">
        <v>159</v>
      </c>
      <c r="E467" s="152" t="s">
        <v>32</v>
      </c>
      <c r="F467" s="153" t="s">
        <v>1488</v>
      </c>
      <c r="H467" s="154">
        <v>12.24</v>
      </c>
      <c r="I467" s="155"/>
      <c r="L467" s="150"/>
      <c r="M467" s="156"/>
      <c r="T467" s="157"/>
      <c r="AT467" s="152" t="s">
        <v>159</v>
      </c>
      <c r="AU467" s="152" t="s">
        <v>87</v>
      </c>
      <c r="AV467" s="12" t="s">
        <v>87</v>
      </c>
      <c r="AW467" s="12" t="s">
        <v>39</v>
      </c>
      <c r="AX467" s="12" t="s">
        <v>78</v>
      </c>
      <c r="AY467" s="152" t="s">
        <v>147</v>
      </c>
    </row>
    <row r="468" spans="2:51" s="12" customFormat="1" ht="11.25">
      <c r="B468" s="150"/>
      <c r="D468" s="151" t="s">
        <v>159</v>
      </c>
      <c r="E468" s="152" t="s">
        <v>32</v>
      </c>
      <c r="F468" s="153" t="s">
        <v>1489</v>
      </c>
      <c r="H468" s="154">
        <v>39.42</v>
      </c>
      <c r="I468" s="155"/>
      <c r="L468" s="150"/>
      <c r="M468" s="156"/>
      <c r="T468" s="157"/>
      <c r="AT468" s="152" t="s">
        <v>159</v>
      </c>
      <c r="AU468" s="152" t="s">
        <v>87</v>
      </c>
      <c r="AV468" s="12" t="s">
        <v>87</v>
      </c>
      <c r="AW468" s="12" t="s">
        <v>39</v>
      </c>
      <c r="AX468" s="12" t="s">
        <v>78</v>
      </c>
      <c r="AY468" s="152" t="s">
        <v>147</v>
      </c>
    </row>
    <row r="469" spans="2:51" s="12" customFormat="1" ht="22.5">
      <c r="B469" s="150"/>
      <c r="D469" s="151" t="s">
        <v>159</v>
      </c>
      <c r="E469" s="152" t="s">
        <v>32</v>
      </c>
      <c r="F469" s="153" t="s">
        <v>1490</v>
      </c>
      <c r="H469" s="154">
        <v>151.1</v>
      </c>
      <c r="I469" s="155"/>
      <c r="L469" s="150"/>
      <c r="M469" s="156"/>
      <c r="T469" s="157"/>
      <c r="AT469" s="152" t="s">
        <v>159</v>
      </c>
      <c r="AU469" s="152" t="s">
        <v>87</v>
      </c>
      <c r="AV469" s="12" t="s">
        <v>87</v>
      </c>
      <c r="AW469" s="12" t="s">
        <v>39</v>
      </c>
      <c r="AX469" s="12" t="s">
        <v>78</v>
      </c>
      <c r="AY469" s="152" t="s">
        <v>147</v>
      </c>
    </row>
    <row r="470" spans="2:51" s="12" customFormat="1" ht="22.5">
      <c r="B470" s="150"/>
      <c r="D470" s="151" t="s">
        <v>159</v>
      </c>
      <c r="E470" s="152" t="s">
        <v>32</v>
      </c>
      <c r="F470" s="153" t="s">
        <v>1491</v>
      </c>
      <c r="H470" s="154">
        <v>39.82</v>
      </c>
      <c r="I470" s="155"/>
      <c r="L470" s="150"/>
      <c r="M470" s="156"/>
      <c r="T470" s="157"/>
      <c r="AT470" s="152" t="s">
        <v>159</v>
      </c>
      <c r="AU470" s="152" t="s">
        <v>87</v>
      </c>
      <c r="AV470" s="12" t="s">
        <v>87</v>
      </c>
      <c r="AW470" s="12" t="s">
        <v>39</v>
      </c>
      <c r="AX470" s="12" t="s">
        <v>78</v>
      </c>
      <c r="AY470" s="152" t="s">
        <v>147</v>
      </c>
    </row>
    <row r="471" spans="2:51" s="12" customFormat="1" ht="11.25">
      <c r="B471" s="150"/>
      <c r="D471" s="151" t="s">
        <v>159</v>
      </c>
      <c r="E471" s="152" t="s">
        <v>32</v>
      </c>
      <c r="F471" s="153" t="s">
        <v>1492</v>
      </c>
      <c r="H471" s="154">
        <v>31.82</v>
      </c>
      <c r="I471" s="155"/>
      <c r="L471" s="150"/>
      <c r="M471" s="156"/>
      <c r="T471" s="157"/>
      <c r="AT471" s="152" t="s">
        <v>159</v>
      </c>
      <c r="AU471" s="152" t="s">
        <v>87</v>
      </c>
      <c r="AV471" s="12" t="s">
        <v>87</v>
      </c>
      <c r="AW471" s="12" t="s">
        <v>39</v>
      </c>
      <c r="AX471" s="12" t="s">
        <v>78</v>
      </c>
      <c r="AY471" s="152" t="s">
        <v>147</v>
      </c>
    </row>
    <row r="472" spans="2:51" s="12" customFormat="1" ht="11.25">
      <c r="B472" s="150"/>
      <c r="D472" s="151" t="s">
        <v>159</v>
      </c>
      <c r="E472" s="152" t="s">
        <v>32</v>
      </c>
      <c r="F472" s="153" t="s">
        <v>1493</v>
      </c>
      <c r="H472" s="154">
        <v>49.08</v>
      </c>
      <c r="I472" s="155"/>
      <c r="L472" s="150"/>
      <c r="M472" s="156"/>
      <c r="T472" s="157"/>
      <c r="AT472" s="152" t="s">
        <v>159</v>
      </c>
      <c r="AU472" s="152" t="s">
        <v>87</v>
      </c>
      <c r="AV472" s="12" t="s">
        <v>87</v>
      </c>
      <c r="AW472" s="12" t="s">
        <v>39</v>
      </c>
      <c r="AX472" s="12" t="s">
        <v>78</v>
      </c>
      <c r="AY472" s="152" t="s">
        <v>147</v>
      </c>
    </row>
    <row r="473" spans="2:51" s="12" customFormat="1" ht="11.25">
      <c r="B473" s="150"/>
      <c r="D473" s="151" t="s">
        <v>159</v>
      </c>
      <c r="E473" s="152" t="s">
        <v>32</v>
      </c>
      <c r="F473" s="153" t="s">
        <v>1494</v>
      </c>
      <c r="H473" s="154">
        <v>34.340000000000003</v>
      </c>
      <c r="I473" s="155"/>
      <c r="L473" s="150"/>
      <c r="M473" s="156"/>
      <c r="T473" s="157"/>
      <c r="AT473" s="152" t="s">
        <v>159</v>
      </c>
      <c r="AU473" s="152" t="s">
        <v>87</v>
      </c>
      <c r="AV473" s="12" t="s">
        <v>87</v>
      </c>
      <c r="AW473" s="12" t="s">
        <v>39</v>
      </c>
      <c r="AX473" s="12" t="s">
        <v>78</v>
      </c>
      <c r="AY473" s="152" t="s">
        <v>147</v>
      </c>
    </row>
    <row r="474" spans="2:51" s="12" customFormat="1" ht="11.25">
      <c r="B474" s="150"/>
      <c r="D474" s="151" t="s">
        <v>159</v>
      </c>
      <c r="E474" s="152" t="s">
        <v>32</v>
      </c>
      <c r="F474" s="153" t="s">
        <v>1495</v>
      </c>
      <c r="H474" s="154">
        <v>40.51</v>
      </c>
      <c r="I474" s="155"/>
      <c r="L474" s="150"/>
      <c r="M474" s="156"/>
      <c r="T474" s="157"/>
      <c r="AT474" s="152" t="s">
        <v>159</v>
      </c>
      <c r="AU474" s="152" t="s">
        <v>87</v>
      </c>
      <c r="AV474" s="12" t="s">
        <v>87</v>
      </c>
      <c r="AW474" s="12" t="s">
        <v>39</v>
      </c>
      <c r="AX474" s="12" t="s">
        <v>78</v>
      </c>
      <c r="AY474" s="152" t="s">
        <v>147</v>
      </c>
    </row>
    <row r="475" spans="2:51" s="12" customFormat="1" ht="11.25">
      <c r="B475" s="150"/>
      <c r="D475" s="151" t="s">
        <v>159</v>
      </c>
      <c r="E475" s="152" t="s">
        <v>32</v>
      </c>
      <c r="F475" s="153" t="s">
        <v>1496</v>
      </c>
      <c r="H475" s="154">
        <v>31.1</v>
      </c>
      <c r="I475" s="155"/>
      <c r="L475" s="150"/>
      <c r="M475" s="156"/>
      <c r="T475" s="157"/>
      <c r="AT475" s="152" t="s">
        <v>159</v>
      </c>
      <c r="AU475" s="152" t="s">
        <v>87</v>
      </c>
      <c r="AV475" s="12" t="s">
        <v>87</v>
      </c>
      <c r="AW475" s="12" t="s">
        <v>39</v>
      </c>
      <c r="AX475" s="12" t="s">
        <v>78</v>
      </c>
      <c r="AY475" s="152" t="s">
        <v>147</v>
      </c>
    </row>
    <row r="476" spans="2:51" s="12" customFormat="1" ht="22.5">
      <c r="B476" s="150"/>
      <c r="D476" s="151" t="s">
        <v>159</v>
      </c>
      <c r="E476" s="152" t="s">
        <v>32</v>
      </c>
      <c r="F476" s="153" t="s">
        <v>1497</v>
      </c>
      <c r="H476" s="154">
        <v>46.05</v>
      </c>
      <c r="I476" s="155"/>
      <c r="L476" s="150"/>
      <c r="M476" s="156"/>
      <c r="T476" s="157"/>
      <c r="AT476" s="152" t="s">
        <v>159</v>
      </c>
      <c r="AU476" s="152" t="s">
        <v>87</v>
      </c>
      <c r="AV476" s="12" t="s">
        <v>87</v>
      </c>
      <c r="AW476" s="12" t="s">
        <v>39</v>
      </c>
      <c r="AX476" s="12" t="s">
        <v>78</v>
      </c>
      <c r="AY476" s="152" t="s">
        <v>147</v>
      </c>
    </row>
    <row r="477" spans="2:51" s="12" customFormat="1" ht="11.25">
      <c r="B477" s="150"/>
      <c r="D477" s="151" t="s">
        <v>159</v>
      </c>
      <c r="E477" s="152" t="s">
        <v>32</v>
      </c>
      <c r="F477" s="153" t="s">
        <v>1498</v>
      </c>
      <c r="H477" s="154">
        <v>12.95</v>
      </c>
      <c r="I477" s="155"/>
      <c r="L477" s="150"/>
      <c r="M477" s="156"/>
      <c r="T477" s="157"/>
      <c r="AT477" s="152" t="s">
        <v>159</v>
      </c>
      <c r="AU477" s="152" t="s">
        <v>87</v>
      </c>
      <c r="AV477" s="12" t="s">
        <v>87</v>
      </c>
      <c r="AW477" s="12" t="s">
        <v>39</v>
      </c>
      <c r="AX477" s="12" t="s">
        <v>78</v>
      </c>
      <c r="AY477" s="152" t="s">
        <v>147</v>
      </c>
    </row>
    <row r="478" spans="2:51" s="12" customFormat="1" ht="11.25">
      <c r="B478" s="150"/>
      <c r="D478" s="151" t="s">
        <v>159</v>
      </c>
      <c r="E478" s="152" t="s">
        <v>32</v>
      </c>
      <c r="F478" s="153" t="s">
        <v>1499</v>
      </c>
      <c r="H478" s="154">
        <v>23.26</v>
      </c>
      <c r="I478" s="155"/>
      <c r="L478" s="150"/>
      <c r="M478" s="156"/>
      <c r="T478" s="157"/>
      <c r="AT478" s="152" t="s">
        <v>159</v>
      </c>
      <c r="AU478" s="152" t="s">
        <v>87</v>
      </c>
      <c r="AV478" s="12" t="s">
        <v>87</v>
      </c>
      <c r="AW478" s="12" t="s">
        <v>39</v>
      </c>
      <c r="AX478" s="12" t="s">
        <v>78</v>
      </c>
      <c r="AY478" s="152" t="s">
        <v>147</v>
      </c>
    </row>
    <row r="479" spans="2:51" s="12" customFormat="1" ht="11.25">
      <c r="B479" s="150"/>
      <c r="D479" s="151" t="s">
        <v>159</v>
      </c>
      <c r="E479" s="152" t="s">
        <v>32</v>
      </c>
      <c r="F479" s="153" t="s">
        <v>1500</v>
      </c>
      <c r="H479" s="154">
        <v>28.34</v>
      </c>
      <c r="I479" s="155"/>
      <c r="L479" s="150"/>
      <c r="M479" s="156"/>
      <c r="T479" s="157"/>
      <c r="AT479" s="152" t="s">
        <v>159</v>
      </c>
      <c r="AU479" s="152" t="s">
        <v>87</v>
      </c>
      <c r="AV479" s="12" t="s">
        <v>87</v>
      </c>
      <c r="AW479" s="12" t="s">
        <v>39</v>
      </c>
      <c r="AX479" s="12" t="s">
        <v>78</v>
      </c>
      <c r="AY479" s="152" t="s">
        <v>147</v>
      </c>
    </row>
    <row r="480" spans="2:51" s="13" customFormat="1" ht="11.25">
      <c r="B480" s="158"/>
      <c r="D480" s="151" t="s">
        <v>159</v>
      </c>
      <c r="E480" s="159" t="s">
        <v>32</v>
      </c>
      <c r="F480" s="160" t="s">
        <v>162</v>
      </c>
      <c r="H480" s="161">
        <v>623.11</v>
      </c>
      <c r="I480" s="162"/>
      <c r="L480" s="158"/>
      <c r="M480" s="163"/>
      <c r="T480" s="164"/>
      <c r="AT480" s="159" t="s">
        <v>159</v>
      </c>
      <c r="AU480" s="159" t="s">
        <v>87</v>
      </c>
      <c r="AV480" s="13" t="s">
        <v>155</v>
      </c>
      <c r="AW480" s="13" t="s">
        <v>39</v>
      </c>
      <c r="AX480" s="13" t="s">
        <v>85</v>
      </c>
      <c r="AY480" s="159" t="s">
        <v>147</v>
      </c>
    </row>
    <row r="481" spans="2:65" s="12" customFormat="1" ht="11.25">
      <c r="B481" s="150"/>
      <c r="D481" s="151" t="s">
        <v>159</v>
      </c>
      <c r="F481" s="153" t="s">
        <v>1502</v>
      </c>
      <c r="H481" s="154">
        <v>654.26599999999996</v>
      </c>
      <c r="I481" s="155"/>
      <c r="L481" s="150"/>
      <c r="M481" s="156"/>
      <c r="T481" s="157"/>
      <c r="AT481" s="152" t="s">
        <v>159</v>
      </c>
      <c r="AU481" s="152" t="s">
        <v>87</v>
      </c>
      <c r="AV481" s="12" t="s">
        <v>87</v>
      </c>
      <c r="AW481" s="12" t="s">
        <v>4</v>
      </c>
      <c r="AX481" s="12" t="s">
        <v>85</v>
      </c>
      <c r="AY481" s="152" t="s">
        <v>147</v>
      </c>
    </row>
    <row r="482" spans="2:65" s="1" customFormat="1" ht="44.25" customHeight="1">
      <c r="B482" s="34"/>
      <c r="C482" s="133" t="s">
        <v>468</v>
      </c>
      <c r="D482" s="133" t="s">
        <v>150</v>
      </c>
      <c r="E482" s="134" t="s">
        <v>522</v>
      </c>
      <c r="F482" s="135" t="s">
        <v>523</v>
      </c>
      <c r="G482" s="136" t="s">
        <v>165</v>
      </c>
      <c r="H482" s="137">
        <v>241.06700000000001</v>
      </c>
      <c r="I482" s="138"/>
      <c r="J482" s="139">
        <f>ROUND(I482*H482,2)</f>
        <v>0</v>
      </c>
      <c r="K482" s="135" t="s">
        <v>154</v>
      </c>
      <c r="L482" s="34"/>
      <c r="M482" s="140" t="s">
        <v>32</v>
      </c>
      <c r="N482" s="141" t="s">
        <v>49</v>
      </c>
      <c r="P482" s="142">
        <f>O482*H482</f>
        <v>0</v>
      </c>
      <c r="Q482" s="142">
        <v>0</v>
      </c>
      <c r="R482" s="142">
        <f>Q482*H482</f>
        <v>0</v>
      </c>
      <c r="S482" s="142">
        <v>3.0000000000000001E-5</v>
      </c>
      <c r="T482" s="143">
        <f>S482*H482</f>
        <v>7.2320100000000005E-3</v>
      </c>
      <c r="AR482" s="144" t="s">
        <v>284</v>
      </c>
      <c r="AT482" s="144" t="s">
        <v>150</v>
      </c>
      <c r="AU482" s="144" t="s">
        <v>87</v>
      </c>
      <c r="AY482" s="18" t="s">
        <v>147</v>
      </c>
      <c r="BE482" s="145">
        <f>IF(N482="základní",J482,0)</f>
        <v>0</v>
      </c>
      <c r="BF482" s="145">
        <f>IF(N482="snížená",J482,0)</f>
        <v>0</v>
      </c>
      <c r="BG482" s="145">
        <f>IF(N482="zákl. přenesená",J482,0)</f>
        <v>0</v>
      </c>
      <c r="BH482" s="145">
        <f>IF(N482="sníž. přenesená",J482,0)</f>
        <v>0</v>
      </c>
      <c r="BI482" s="145">
        <f>IF(N482="nulová",J482,0)</f>
        <v>0</v>
      </c>
      <c r="BJ482" s="18" t="s">
        <v>85</v>
      </c>
      <c r="BK482" s="145">
        <f>ROUND(I482*H482,2)</f>
        <v>0</v>
      </c>
      <c r="BL482" s="18" t="s">
        <v>284</v>
      </c>
      <c r="BM482" s="144" t="s">
        <v>1503</v>
      </c>
    </row>
    <row r="483" spans="2:65" s="1" customFormat="1" ht="11.25">
      <c r="B483" s="34"/>
      <c r="D483" s="146" t="s">
        <v>157</v>
      </c>
      <c r="F483" s="147" t="s">
        <v>525</v>
      </c>
      <c r="I483" s="148"/>
      <c r="L483" s="34"/>
      <c r="M483" s="149"/>
      <c r="T483" s="55"/>
      <c r="AT483" s="18" t="s">
        <v>157</v>
      </c>
      <c r="AU483" s="18" t="s">
        <v>87</v>
      </c>
    </row>
    <row r="484" spans="2:65" s="14" customFormat="1" ht="11.25">
      <c r="B484" s="166"/>
      <c r="D484" s="151" t="s">
        <v>159</v>
      </c>
      <c r="E484" s="167" t="s">
        <v>32</v>
      </c>
      <c r="F484" s="168" t="s">
        <v>99</v>
      </c>
      <c r="H484" s="167" t="s">
        <v>32</v>
      </c>
      <c r="I484" s="169"/>
      <c r="L484" s="166"/>
      <c r="M484" s="170"/>
      <c r="T484" s="171"/>
      <c r="AT484" s="167" t="s">
        <v>159</v>
      </c>
      <c r="AU484" s="167" t="s">
        <v>87</v>
      </c>
      <c r="AV484" s="14" t="s">
        <v>85</v>
      </c>
      <c r="AW484" s="14" t="s">
        <v>39</v>
      </c>
      <c r="AX484" s="14" t="s">
        <v>78</v>
      </c>
      <c r="AY484" s="167" t="s">
        <v>147</v>
      </c>
    </row>
    <row r="485" spans="2:65" s="12" customFormat="1" ht="11.25">
      <c r="B485" s="150"/>
      <c r="D485" s="151" t="s">
        <v>159</v>
      </c>
      <c r="E485" s="152" t="s">
        <v>32</v>
      </c>
      <c r="F485" s="153" t="s">
        <v>1504</v>
      </c>
      <c r="H485" s="154">
        <v>19.408000000000001</v>
      </c>
      <c r="I485" s="155"/>
      <c r="L485" s="150"/>
      <c r="M485" s="156"/>
      <c r="T485" s="157"/>
      <c r="AT485" s="152" t="s">
        <v>159</v>
      </c>
      <c r="AU485" s="152" t="s">
        <v>87</v>
      </c>
      <c r="AV485" s="12" t="s">
        <v>87</v>
      </c>
      <c r="AW485" s="12" t="s">
        <v>39</v>
      </c>
      <c r="AX485" s="12" t="s">
        <v>78</v>
      </c>
      <c r="AY485" s="152" t="s">
        <v>147</v>
      </c>
    </row>
    <row r="486" spans="2:65" s="12" customFormat="1" ht="11.25">
      <c r="B486" s="150"/>
      <c r="D486" s="151" t="s">
        <v>159</v>
      </c>
      <c r="E486" s="152" t="s">
        <v>32</v>
      </c>
      <c r="F486" s="153" t="s">
        <v>1505</v>
      </c>
      <c r="H486" s="154">
        <v>13.648</v>
      </c>
      <c r="I486" s="155"/>
      <c r="L486" s="150"/>
      <c r="M486" s="156"/>
      <c r="T486" s="157"/>
      <c r="AT486" s="152" t="s">
        <v>159</v>
      </c>
      <c r="AU486" s="152" t="s">
        <v>87</v>
      </c>
      <c r="AV486" s="12" t="s">
        <v>87</v>
      </c>
      <c r="AW486" s="12" t="s">
        <v>39</v>
      </c>
      <c r="AX486" s="12" t="s">
        <v>78</v>
      </c>
      <c r="AY486" s="152" t="s">
        <v>147</v>
      </c>
    </row>
    <row r="487" spans="2:65" s="12" customFormat="1" ht="11.25">
      <c r="B487" s="150"/>
      <c r="D487" s="151" t="s">
        <v>159</v>
      </c>
      <c r="E487" s="152" t="s">
        <v>32</v>
      </c>
      <c r="F487" s="153" t="s">
        <v>1506</v>
      </c>
      <c r="H487" s="154">
        <v>8.4789999999999992</v>
      </c>
      <c r="I487" s="155"/>
      <c r="L487" s="150"/>
      <c r="M487" s="156"/>
      <c r="T487" s="157"/>
      <c r="AT487" s="152" t="s">
        <v>159</v>
      </c>
      <c r="AU487" s="152" t="s">
        <v>87</v>
      </c>
      <c r="AV487" s="12" t="s">
        <v>87</v>
      </c>
      <c r="AW487" s="12" t="s">
        <v>39</v>
      </c>
      <c r="AX487" s="12" t="s">
        <v>78</v>
      </c>
      <c r="AY487" s="152" t="s">
        <v>147</v>
      </c>
    </row>
    <row r="488" spans="2:65" s="12" customFormat="1" ht="11.25">
      <c r="B488" s="150"/>
      <c r="D488" s="151" t="s">
        <v>159</v>
      </c>
      <c r="E488" s="152" t="s">
        <v>32</v>
      </c>
      <c r="F488" s="153" t="s">
        <v>1507</v>
      </c>
      <c r="H488" s="154">
        <v>14.55</v>
      </c>
      <c r="I488" s="155"/>
      <c r="L488" s="150"/>
      <c r="M488" s="156"/>
      <c r="T488" s="157"/>
      <c r="AT488" s="152" t="s">
        <v>159</v>
      </c>
      <c r="AU488" s="152" t="s">
        <v>87</v>
      </c>
      <c r="AV488" s="12" t="s">
        <v>87</v>
      </c>
      <c r="AW488" s="12" t="s">
        <v>39</v>
      </c>
      <c r="AX488" s="12" t="s">
        <v>78</v>
      </c>
      <c r="AY488" s="152" t="s">
        <v>147</v>
      </c>
    </row>
    <row r="489" spans="2:65" s="12" customFormat="1" ht="22.5">
      <c r="B489" s="150"/>
      <c r="D489" s="151" t="s">
        <v>159</v>
      </c>
      <c r="E489" s="152" t="s">
        <v>32</v>
      </c>
      <c r="F489" s="153" t="s">
        <v>1508</v>
      </c>
      <c r="H489" s="154">
        <v>56.497</v>
      </c>
      <c r="I489" s="155"/>
      <c r="L489" s="150"/>
      <c r="M489" s="156"/>
      <c r="T489" s="157"/>
      <c r="AT489" s="152" t="s">
        <v>159</v>
      </c>
      <c r="AU489" s="152" t="s">
        <v>87</v>
      </c>
      <c r="AV489" s="12" t="s">
        <v>87</v>
      </c>
      <c r="AW489" s="12" t="s">
        <v>39</v>
      </c>
      <c r="AX489" s="12" t="s">
        <v>78</v>
      </c>
      <c r="AY489" s="152" t="s">
        <v>147</v>
      </c>
    </row>
    <row r="490" spans="2:65" s="12" customFormat="1" ht="11.25">
      <c r="B490" s="150"/>
      <c r="D490" s="151" t="s">
        <v>159</v>
      </c>
      <c r="E490" s="152" t="s">
        <v>32</v>
      </c>
      <c r="F490" s="153" t="s">
        <v>1509</v>
      </c>
      <c r="H490" s="154">
        <v>13.316000000000001</v>
      </c>
      <c r="I490" s="155"/>
      <c r="L490" s="150"/>
      <c r="M490" s="156"/>
      <c r="T490" s="157"/>
      <c r="AT490" s="152" t="s">
        <v>159</v>
      </c>
      <c r="AU490" s="152" t="s">
        <v>87</v>
      </c>
      <c r="AV490" s="12" t="s">
        <v>87</v>
      </c>
      <c r="AW490" s="12" t="s">
        <v>39</v>
      </c>
      <c r="AX490" s="12" t="s">
        <v>78</v>
      </c>
      <c r="AY490" s="152" t="s">
        <v>147</v>
      </c>
    </row>
    <row r="491" spans="2:65" s="12" customFormat="1" ht="11.25">
      <c r="B491" s="150"/>
      <c r="D491" s="151" t="s">
        <v>159</v>
      </c>
      <c r="E491" s="152" t="s">
        <v>32</v>
      </c>
      <c r="F491" s="153" t="s">
        <v>1510</v>
      </c>
      <c r="H491" s="154">
        <v>11.276</v>
      </c>
      <c r="I491" s="155"/>
      <c r="L491" s="150"/>
      <c r="M491" s="156"/>
      <c r="T491" s="157"/>
      <c r="AT491" s="152" t="s">
        <v>159</v>
      </c>
      <c r="AU491" s="152" t="s">
        <v>87</v>
      </c>
      <c r="AV491" s="12" t="s">
        <v>87</v>
      </c>
      <c r="AW491" s="12" t="s">
        <v>39</v>
      </c>
      <c r="AX491" s="12" t="s">
        <v>78</v>
      </c>
      <c r="AY491" s="152" t="s">
        <v>147</v>
      </c>
    </row>
    <row r="492" spans="2:65" s="12" customFormat="1" ht="11.25">
      <c r="B492" s="150"/>
      <c r="D492" s="151" t="s">
        <v>159</v>
      </c>
      <c r="E492" s="152" t="s">
        <v>32</v>
      </c>
      <c r="F492" s="153" t="s">
        <v>1511</v>
      </c>
      <c r="H492" s="154">
        <v>17.893999999999998</v>
      </c>
      <c r="I492" s="155"/>
      <c r="L492" s="150"/>
      <c r="M492" s="156"/>
      <c r="T492" s="157"/>
      <c r="AT492" s="152" t="s">
        <v>159</v>
      </c>
      <c r="AU492" s="152" t="s">
        <v>87</v>
      </c>
      <c r="AV492" s="12" t="s">
        <v>87</v>
      </c>
      <c r="AW492" s="12" t="s">
        <v>39</v>
      </c>
      <c r="AX492" s="12" t="s">
        <v>78</v>
      </c>
      <c r="AY492" s="152" t="s">
        <v>147</v>
      </c>
    </row>
    <row r="493" spans="2:65" s="12" customFormat="1" ht="11.25">
      <c r="B493" s="150"/>
      <c r="D493" s="151" t="s">
        <v>159</v>
      </c>
      <c r="E493" s="152" t="s">
        <v>32</v>
      </c>
      <c r="F493" s="153" t="s">
        <v>1512</v>
      </c>
      <c r="H493" s="154">
        <v>13.648</v>
      </c>
      <c r="I493" s="155"/>
      <c r="L493" s="150"/>
      <c r="M493" s="156"/>
      <c r="T493" s="157"/>
      <c r="AT493" s="152" t="s">
        <v>159</v>
      </c>
      <c r="AU493" s="152" t="s">
        <v>87</v>
      </c>
      <c r="AV493" s="12" t="s">
        <v>87</v>
      </c>
      <c r="AW493" s="12" t="s">
        <v>39</v>
      </c>
      <c r="AX493" s="12" t="s">
        <v>78</v>
      </c>
      <c r="AY493" s="152" t="s">
        <v>147</v>
      </c>
    </row>
    <row r="494" spans="2:65" s="12" customFormat="1" ht="11.25">
      <c r="B494" s="150"/>
      <c r="D494" s="151" t="s">
        <v>159</v>
      </c>
      <c r="E494" s="152" t="s">
        <v>32</v>
      </c>
      <c r="F494" s="153" t="s">
        <v>1513</v>
      </c>
      <c r="H494" s="154">
        <v>15.861000000000001</v>
      </c>
      <c r="I494" s="155"/>
      <c r="L494" s="150"/>
      <c r="M494" s="156"/>
      <c r="T494" s="157"/>
      <c r="AT494" s="152" t="s">
        <v>159</v>
      </c>
      <c r="AU494" s="152" t="s">
        <v>87</v>
      </c>
      <c r="AV494" s="12" t="s">
        <v>87</v>
      </c>
      <c r="AW494" s="12" t="s">
        <v>39</v>
      </c>
      <c r="AX494" s="12" t="s">
        <v>78</v>
      </c>
      <c r="AY494" s="152" t="s">
        <v>147</v>
      </c>
    </row>
    <row r="495" spans="2:65" s="12" customFormat="1" ht="11.25">
      <c r="B495" s="150"/>
      <c r="D495" s="151" t="s">
        <v>159</v>
      </c>
      <c r="E495" s="152" t="s">
        <v>32</v>
      </c>
      <c r="F495" s="153" t="s">
        <v>1514</v>
      </c>
      <c r="H495" s="154">
        <v>10.537000000000001</v>
      </c>
      <c r="I495" s="155"/>
      <c r="L495" s="150"/>
      <c r="M495" s="156"/>
      <c r="T495" s="157"/>
      <c r="AT495" s="152" t="s">
        <v>159</v>
      </c>
      <c r="AU495" s="152" t="s">
        <v>87</v>
      </c>
      <c r="AV495" s="12" t="s">
        <v>87</v>
      </c>
      <c r="AW495" s="12" t="s">
        <v>39</v>
      </c>
      <c r="AX495" s="12" t="s">
        <v>78</v>
      </c>
      <c r="AY495" s="152" t="s">
        <v>147</v>
      </c>
    </row>
    <row r="496" spans="2:65" s="12" customFormat="1" ht="11.25">
      <c r="B496" s="150"/>
      <c r="D496" s="151" t="s">
        <v>159</v>
      </c>
      <c r="E496" s="152" t="s">
        <v>32</v>
      </c>
      <c r="F496" s="153" t="s">
        <v>1515</v>
      </c>
      <c r="H496" s="154">
        <v>17.437000000000001</v>
      </c>
      <c r="I496" s="155"/>
      <c r="L496" s="150"/>
      <c r="M496" s="156"/>
      <c r="T496" s="157"/>
      <c r="AT496" s="152" t="s">
        <v>159</v>
      </c>
      <c r="AU496" s="152" t="s">
        <v>87</v>
      </c>
      <c r="AV496" s="12" t="s">
        <v>87</v>
      </c>
      <c r="AW496" s="12" t="s">
        <v>39</v>
      </c>
      <c r="AX496" s="12" t="s">
        <v>78</v>
      </c>
      <c r="AY496" s="152" t="s">
        <v>147</v>
      </c>
    </row>
    <row r="497" spans="2:65" s="12" customFormat="1" ht="11.25">
      <c r="B497" s="150"/>
      <c r="D497" s="151" t="s">
        <v>159</v>
      </c>
      <c r="E497" s="152" t="s">
        <v>32</v>
      </c>
      <c r="F497" s="153" t="s">
        <v>1516</v>
      </c>
      <c r="H497" s="154">
        <v>4.6680000000000001</v>
      </c>
      <c r="I497" s="155"/>
      <c r="L497" s="150"/>
      <c r="M497" s="156"/>
      <c r="T497" s="157"/>
      <c r="AT497" s="152" t="s">
        <v>159</v>
      </c>
      <c r="AU497" s="152" t="s">
        <v>87</v>
      </c>
      <c r="AV497" s="12" t="s">
        <v>87</v>
      </c>
      <c r="AW497" s="12" t="s">
        <v>39</v>
      </c>
      <c r="AX497" s="12" t="s">
        <v>78</v>
      </c>
      <c r="AY497" s="152" t="s">
        <v>147</v>
      </c>
    </row>
    <row r="498" spans="2:65" s="12" customFormat="1" ht="11.25">
      <c r="B498" s="150"/>
      <c r="D498" s="151" t="s">
        <v>159</v>
      </c>
      <c r="E498" s="152" t="s">
        <v>32</v>
      </c>
      <c r="F498" s="153" t="s">
        <v>1517</v>
      </c>
      <c r="H498" s="154">
        <v>7.6449999999999996</v>
      </c>
      <c r="I498" s="155"/>
      <c r="L498" s="150"/>
      <c r="M498" s="156"/>
      <c r="T498" s="157"/>
      <c r="AT498" s="152" t="s">
        <v>159</v>
      </c>
      <c r="AU498" s="152" t="s">
        <v>87</v>
      </c>
      <c r="AV498" s="12" t="s">
        <v>87</v>
      </c>
      <c r="AW498" s="12" t="s">
        <v>39</v>
      </c>
      <c r="AX498" s="12" t="s">
        <v>78</v>
      </c>
      <c r="AY498" s="152" t="s">
        <v>147</v>
      </c>
    </row>
    <row r="499" spans="2:65" s="12" customFormat="1" ht="11.25">
      <c r="B499" s="150"/>
      <c r="D499" s="151" t="s">
        <v>159</v>
      </c>
      <c r="E499" s="152" t="s">
        <v>32</v>
      </c>
      <c r="F499" s="153" t="s">
        <v>1518</v>
      </c>
      <c r="H499" s="154">
        <v>16.202999999999999</v>
      </c>
      <c r="I499" s="155"/>
      <c r="L499" s="150"/>
      <c r="M499" s="156"/>
      <c r="T499" s="157"/>
      <c r="AT499" s="152" t="s">
        <v>159</v>
      </c>
      <c r="AU499" s="152" t="s">
        <v>87</v>
      </c>
      <c r="AV499" s="12" t="s">
        <v>87</v>
      </c>
      <c r="AW499" s="12" t="s">
        <v>39</v>
      </c>
      <c r="AX499" s="12" t="s">
        <v>78</v>
      </c>
      <c r="AY499" s="152" t="s">
        <v>147</v>
      </c>
    </row>
    <row r="500" spans="2:65" s="13" customFormat="1" ht="11.25">
      <c r="B500" s="158"/>
      <c r="D500" s="151" t="s">
        <v>159</v>
      </c>
      <c r="E500" s="159" t="s">
        <v>32</v>
      </c>
      <c r="F500" s="160" t="s">
        <v>162</v>
      </c>
      <c r="H500" s="161">
        <v>241.06700000000001</v>
      </c>
      <c r="I500" s="162"/>
      <c r="L500" s="158"/>
      <c r="M500" s="163"/>
      <c r="T500" s="164"/>
      <c r="AT500" s="159" t="s">
        <v>159</v>
      </c>
      <c r="AU500" s="159" t="s">
        <v>87</v>
      </c>
      <c r="AV500" s="13" t="s">
        <v>155</v>
      </c>
      <c r="AW500" s="13" t="s">
        <v>39</v>
      </c>
      <c r="AX500" s="13" t="s">
        <v>85</v>
      </c>
      <c r="AY500" s="159" t="s">
        <v>147</v>
      </c>
    </row>
    <row r="501" spans="2:65" s="1" customFormat="1" ht="16.5" customHeight="1">
      <c r="B501" s="34"/>
      <c r="C501" s="179" t="s">
        <v>477</v>
      </c>
      <c r="D501" s="179" t="s">
        <v>322</v>
      </c>
      <c r="E501" s="180" t="s">
        <v>560</v>
      </c>
      <c r="F501" s="181" t="s">
        <v>561</v>
      </c>
      <c r="G501" s="182" t="s">
        <v>165</v>
      </c>
      <c r="H501" s="183">
        <v>289.27999999999997</v>
      </c>
      <c r="I501" s="184"/>
      <c r="J501" s="185">
        <f>ROUND(I501*H501,2)</f>
        <v>0</v>
      </c>
      <c r="K501" s="181" t="s">
        <v>154</v>
      </c>
      <c r="L501" s="186"/>
      <c r="M501" s="187" t="s">
        <v>32</v>
      </c>
      <c r="N501" s="188" t="s">
        <v>49</v>
      </c>
      <c r="P501" s="142">
        <f>O501*H501</f>
        <v>0</v>
      </c>
      <c r="Q501" s="142">
        <v>1.0000000000000001E-5</v>
      </c>
      <c r="R501" s="142">
        <f>Q501*H501</f>
        <v>2.8928000000000001E-3</v>
      </c>
      <c r="S501" s="142">
        <v>0</v>
      </c>
      <c r="T501" s="143">
        <f>S501*H501</f>
        <v>0</v>
      </c>
      <c r="AR501" s="144" t="s">
        <v>325</v>
      </c>
      <c r="AT501" s="144" t="s">
        <v>322</v>
      </c>
      <c r="AU501" s="144" t="s">
        <v>87</v>
      </c>
      <c r="AY501" s="18" t="s">
        <v>147</v>
      </c>
      <c r="BE501" s="145">
        <f>IF(N501="základní",J501,0)</f>
        <v>0</v>
      </c>
      <c r="BF501" s="145">
        <f>IF(N501="snížená",J501,0)</f>
        <v>0</v>
      </c>
      <c r="BG501" s="145">
        <f>IF(N501="zákl. přenesená",J501,0)</f>
        <v>0</v>
      </c>
      <c r="BH501" s="145">
        <f>IF(N501="sníž. přenesená",J501,0)</f>
        <v>0</v>
      </c>
      <c r="BI501" s="145">
        <f>IF(N501="nulová",J501,0)</f>
        <v>0</v>
      </c>
      <c r="BJ501" s="18" t="s">
        <v>85</v>
      </c>
      <c r="BK501" s="145">
        <f>ROUND(I501*H501,2)</f>
        <v>0</v>
      </c>
      <c r="BL501" s="18" t="s">
        <v>284</v>
      </c>
      <c r="BM501" s="144" t="s">
        <v>1519</v>
      </c>
    </row>
    <row r="502" spans="2:65" s="1" customFormat="1" ht="19.5">
      <c r="B502" s="34"/>
      <c r="D502" s="151" t="s">
        <v>168</v>
      </c>
      <c r="F502" s="165" t="s">
        <v>345</v>
      </c>
      <c r="I502" s="148"/>
      <c r="L502" s="34"/>
      <c r="M502" s="149"/>
      <c r="T502" s="55"/>
      <c r="AT502" s="18" t="s">
        <v>168</v>
      </c>
      <c r="AU502" s="18" t="s">
        <v>87</v>
      </c>
    </row>
    <row r="503" spans="2:65" s="14" customFormat="1" ht="11.25">
      <c r="B503" s="166"/>
      <c r="D503" s="151" t="s">
        <v>159</v>
      </c>
      <c r="E503" s="167" t="s">
        <v>32</v>
      </c>
      <c r="F503" s="168" t="s">
        <v>99</v>
      </c>
      <c r="H503" s="167" t="s">
        <v>32</v>
      </c>
      <c r="I503" s="169"/>
      <c r="L503" s="166"/>
      <c r="M503" s="170"/>
      <c r="T503" s="171"/>
      <c r="AT503" s="167" t="s">
        <v>159</v>
      </c>
      <c r="AU503" s="167" t="s">
        <v>87</v>
      </c>
      <c r="AV503" s="14" t="s">
        <v>85</v>
      </c>
      <c r="AW503" s="14" t="s">
        <v>39</v>
      </c>
      <c r="AX503" s="14" t="s">
        <v>78</v>
      </c>
      <c r="AY503" s="167" t="s">
        <v>147</v>
      </c>
    </row>
    <row r="504" spans="2:65" s="12" customFormat="1" ht="11.25">
      <c r="B504" s="150"/>
      <c r="D504" s="151" t="s">
        <v>159</v>
      </c>
      <c r="E504" s="152" t="s">
        <v>32</v>
      </c>
      <c r="F504" s="153" t="s">
        <v>1504</v>
      </c>
      <c r="H504" s="154">
        <v>19.408000000000001</v>
      </c>
      <c r="I504" s="155"/>
      <c r="L504" s="150"/>
      <c r="M504" s="156"/>
      <c r="T504" s="157"/>
      <c r="AT504" s="152" t="s">
        <v>159</v>
      </c>
      <c r="AU504" s="152" t="s">
        <v>87</v>
      </c>
      <c r="AV504" s="12" t="s">
        <v>87</v>
      </c>
      <c r="AW504" s="12" t="s">
        <v>39</v>
      </c>
      <c r="AX504" s="12" t="s">
        <v>78</v>
      </c>
      <c r="AY504" s="152" t="s">
        <v>147</v>
      </c>
    </row>
    <row r="505" spans="2:65" s="12" customFormat="1" ht="11.25">
      <c r="B505" s="150"/>
      <c r="D505" s="151" t="s">
        <v>159</v>
      </c>
      <c r="E505" s="152" t="s">
        <v>32</v>
      </c>
      <c r="F505" s="153" t="s">
        <v>1505</v>
      </c>
      <c r="H505" s="154">
        <v>13.648</v>
      </c>
      <c r="I505" s="155"/>
      <c r="L505" s="150"/>
      <c r="M505" s="156"/>
      <c r="T505" s="157"/>
      <c r="AT505" s="152" t="s">
        <v>159</v>
      </c>
      <c r="AU505" s="152" t="s">
        <v>87</v>
      </c>
      <c r="AV505" s="12" t="s">
        <v>87</v>
      </c>
      <c r="AW505" s="12" t="s">
        <v>39</v>
      </c>
      <c r="AX505" s="12" t="s">
        <v>78</v>
      </c>
      <c r="AY505" s="152" t="s">
        <v>147</v>
      </c>
    </row>
    <row r="506" spans="2:65" s="12" customFormat="1" ht="11.25">
      <c r="B506" s="150"/>
      <c r="D506" s="151" t="s">
        <v>159</v>
      </c>
      <c r="E506" s="152" t="s">
        <v>32</v>
      </c>
      <c r="F506" s="153" t="s">
        <v>1506</v>
      </c>
      <c r="H506" s="154">
        <v>8.4789999999999992</v>
      </c>
      <c r="I506" s="155"/>
      <c r="L506" s="150"/>
      <c r="M506" s="156"/>
      <c r="T506" s="157"/>
      <c r="AT506" s="152" t="s">
        <v>159</v>
      </c>
      <c r="AU506" s="152" t="s">
        <v>87</v>
      </c>
      <c r="AV506" s="12" t="s">
        <v>87</v>
      </c>
      <c r="AW506" s="12" t="s">
        <v>39</v>
      </c>
      <c r="AX506" s="12" t="s">
        <v>78</v>
      </c>
      <c r="AY506" s="152" t="s">
        <v>147</v>
      </c>
    </row>
    <row r="507" spans="2:65" s="12" customFormat="1" ht="11.25">
      <c r="B507" s="150"/>
      <c r="D507" s="151" t="s">
        <v>159</v>
      </c>
      <c r="E507" s="152" t="s">
        <v>32</v>
      </c>
      <c r="F507" s="153" t="s">
        <v>1507</v>
      </c>
      <c r="H507" s="154">
        <v>14.55</v>
      </c>
      <c r="I507" s="155"/>
      <c r="L507" s="150"/>
      <c r="M507" s="156"/>
      <c r="T507" s="157"/>
      <c r="AT507" s="152" t="s">
        <v>159</v>
      </c>
      <c r="AU507" s="152" t="s">
        <v>87</v>
      </c>
      <c r="AV507" s="12" t="s">
        <v>87</v>
      </c>
      <c r="AW507" s="12" t="s">
        <v>39</v>
      </c>
      <c r="AX507" s="12" t="s">
        <v>78</v>
      </c>
      <c r="AY507" s="152" t="s">
        <v>147</v>
      </c>
    </row>
    <row r="508" spans="2:65" s="12" customFormat="1" ht="22.5">
      <c r="B508" s="150"/>
      <c r="D508" s="151" t="s">
        <v>159</v>
      </c>
      <c r="E508" s="152" t="s">
        <v>32</v>
      </c>
      <c r="F508" s="153" t="s">
        <v>1508</v>
      </c>
      <c r="H508" s="154">
        <v>56.497</v>
      </c>
      <c r="I508" s="155"/>
      <c r="L508" s="150"/>
      <c r="M508" s="156"/>
      <c r="T508" s="157"/>
      <c r="AT508" s="152" t="s">
        <v>159</v>
      </c>
      <c r="AU508" s="152" t="s">
        <v>87</v>
      </c>
      <c r="AV508" s="12" t="s">
        <v>87</v>
      </c>
      <c r="AW508" s="12" t="s">
        <v>39</v>
      </c>
      <c r="AX508" s="12" t="s">
        <v>78</v>
      </c>
      <c r="AY508" s="152" t="s">
        <v>147</v>
      </c>
    </row>
    <row r="509" spans="2:65" s="12" customFormat="1" ht="11.25">
      <c r="B509" s="150"/>
      <c r="D509" s="151" t="s">
        <v>159</v>
      </c>
      <c r="E509" s="152" t="s">
        <v>32</v>
      </c>
      <c r="F509" s="153" t="s">
        <v>1509</v>
      </c>
      <c r="H509" s="154">
        <v>13.316000000000001</v>
      </c>
      <c r="I509" s="155"/>
      <c r="L509" s="150"/>
      <c r="M509" s="156"/>
      <c r="T509" s="157"/>
      <c r="AT509" s="152" t="s">
        <v>159</v>
      </c>
      <c r="AU509" s="152" t="s">
        <v>87</v>
      </c>
      <c r="AV509" s="12" t="s">
        <v>87</v>
      </c>
      <c r="AW509" s="12" t="s">
        <v>39</v>
      </c>
      <c r="AX509" s="12" t="s">
        <v>78</v>
      </c>
      <c r="AY509" s="152" t="s">
        <v>147</v>
      </c>
    </row>
    <row r="510" spans="2:65" s="12" customFormat="1" ht="11.25">
      <c r="B510" s="150"/>
      <c r="D510" s="151" t="s">
        <v>159</v>
      </c>
      <c r="E510" s="152" t="s">
        <v>32</v>
      </c>
      <c r="F510" s="153" t="s">
        <v>1510</v>
      </c>
      <c r="H510" s="154">
        <v>11.276</v>
      </c>
      <c r="I510" s="155"/>
      <c r="L510" s="150"/>
      <c r="M510" s="156"/>
      <c r="T510" s="157"/>
      <c r="AT510" s="152" t="s">
        <v>159</v>
      </c>
      <c r="AU510" s="152" t="s">
        <v>87</v>
      </c>
      <c r="AV510" s="12" t="s">
        <v>87</v>
      </c>
      <c r="AW510" s="12" t="s">
        <v>39</v>
      </c>
      <c r="AX510" s="12" t="s">
        <v>78</v>
      </c>
      <c r="AY510" s="152" t="s">
        <v>147</v>
      </c>
    </row>
    <row r="511" spans="2:65" s="12" customFormat="1" ht="11.25">
      <c r="B511" s="150"/>
      <c r="D511" s="151" t="s">
        <v>159</v>
      </c>
      <c r="E511" s="152" t="s">
        <v>32</v>
      </c>
      <c r="F511" s="153" t="s">
        <v>1511</v>
      </c>
      <c r="H511" s="154">
        <v>17.893999999999998</v>
      </c>
      <c r="I511" s="155"/>
      <c r="L511" s="150"/>
      <c r="M511" s="156"/>
      <c r="T511" s="157"/>
      <c r="AT511" s="152" t="s">
        <v>159</v>
      </c>
      <c r="AU511" s="152" t="s">
        <v>87</v>
      </c>
      <c r="AV511" s="12" t="s">
        <v>87</v>
      </c>
      <c r="AW511" s="12" t="s">
        <v>39</v>
      </c>
      <c r="AX511" s="12" t="s">
        <v>78</v>
      </c>
      <c r="AY511" s="152" t="s">
        <v>147</v>
      </c>
    </row>
    <row r="512" spans="2:65" s="12" customFormat="1" ht="11.25">
      <c r="B512" s="150"/>
      <c r="D512" s="151" t="s">
        <v>159</v>
      </c>
      <c r="E512" s="152" t="s">
        <v>32</v>
      </c>
      <c r="F512" s="153" t="s">
        <v>1512</v>
      </c>
      <c r="H512" s="154">
        <v>13.648</v>
      </c>
      <c r="I512" s="155"/>
      <c r="L512" s="150"/>
      <c r="M512" s="156"/>
      <c r="T512" s="157"/>
      <c r="AT512" s="152" t="s">
        <v>159</v>
      </c>
      <c r="AU512" s="152" t="s">
        <v>87</v>
      </c>
      <c r="AV512" s="12" t="s">
        <v>87</v>
      </c>
      <c r="AW512" s="12" t="s">
        <v>39</v>
      </c>
      <c r="AX512" s="12" t="s">
        <v>78</v>
      </c>
      <c r="AY512" s="152" t="s">
        <v>147</v>
      </c>
    </row>
    <row r="513" spans="2:65" s="12" customFormat="1" ht="11.25">
      <c r="B513" s="150"/>
      <c r="D513" s="151" t="s">
        <v>159</v>
      </c>
      <c r="E513" s="152" t="s">
        <v>32</v>
      </c>
      <c r="F513" s="153" t="s">
        <v>1513</v>
      </c>
      <c r="H513" s="154">
        <v>15.861000000000001</v>
      </c>
      <c r="I513" s="155"/>
      <c r="L513" s="150"/>
      <c r="M513" s="156"/>
      <c r="T513" s="157"/>
      <c r="AT513" s="152" t="s">
        <v>159</v>
      </c>
      <c r="AU513" s="152" t="s">
        <v>87</v>
      </c>
      <c r="AV513" s="12" t="s">
        <v>87</v>
      </c>
      <c r="AW513" s="12" t="s">
        <v>39</v>
      </c>
      <c r="AX513" s="12" t="s">
        <v>78</v>
      </c>
      <c r="AY513" s="152" t="s">
        <v>147</v>
      </c>
    </row>
    <row r="514" spans="2:65" s="12" customFormat="1" ht="11.25">
      <c r="B514" s="150"/>
      <c r="D514" s="151" t="s">
        <v>159</v>
      </c>
      <c r="E514" s="152" t="s">
        <v>32</v>
      </c>
      <c r="F514" s="153" t="s">
        <v>1514</v>
      </c>
      <c r="H514" s="154">
        <v>10.537000000000001</v>
      </c>
      <c r="I514" s="155"/>
      <c r="L514" s="150"/>
      <c r="M514" s="156"/>
      <c r="T514" s="157"/>
      <c r="AT514" s="152" t="s">
        <v>159</v>
      </c>
      <c r="AU514" s="152" t="s">
        <v>87</v>
      </c>
      <c r="AV514" s="12" t="s">
        <v>87</v>
      </c>
      <c r="AW514" s="12" t="s">
        <v>39</v>
      </c>
      <c r="AX514" s="12" t="s">
        <v>78</v>
      </c>
      <c r="AY514" s="152" t="s">
        <v>147</v>
      </c>
    </row>
    <row r="515" spans="2:65" s="12" customFormat="1" ht="11.25">
      <c r="B515" s="150"/>
      <c r="D515" s="151" t="s">
        <v>159</v>
      </c>
      <c r="E515" s="152" t="s">
        <v>32</v>
      </c>
      <c r="F515" s="153" t="s">
        <v>1515</v>
      </c>
      <c r="H515" s="154">
        <v>17.437000000000001</v>
      </c>
      <c r="I515" s="155"/>
      <c r="L515" s="150"/>
      <c r="M515" s="156"/>
      <c r="T515" s="157"/>
      <c r="AT515" s="152" t="s">
        <v>159</v>
      </c>
      <c r="AU515" s="152" t="s">
        <v>87</v>
      </c>
      <c r="AV515" s="12" t="s">
        <v>87</v>
      </c>
      <c r="AW515" s="12" t="s">
        <v>39</v>
      </c>
      <c r="AX515" s="12" t="s">
        <v>78</v>
      </c>
      <c r="AY515" s="152" t="s">
        <v>147</v>
      </c>
    </row>
    <row r="516" spans="2:65" s="12" customFormat="1" ht="11.25">
      <c r="B516" s="150"/>
      <c r="D516" s="151" t="s">
        <v>159</v>
      </c>
      <c r="E516" s="152" t="s">
        <v>32</v>
      </c>
      <c r="F516" s="153" t="s">
        <v>1516</v>
      </c>
      <c r="H516" s="154">
        <v>4.6680000000000001</v>
      </c>
      <c r="I516" s="155"/>
      <c r="L516" s="150"/>
      <c r="M516" s="156"/>
      <c r="T516" s="157"/>
      <c r="AT516" s="152" t="s">
        <v>159</v>
      </c>
      <c r="AU516" s="152" t="s">
        <v>87</v>
      </c>
      <c r="AV516" s="12" t="s">
        <v>87</v>
      </c>
      <c r="AW516" s="12" t="s">
        <v>39</v>
      </c>
      <c r="AX516" s="12" t="s">
        <v>78</v>
      </c>
      <c r="AY516" s="152" t="s">
        <v>147</v>
      </c>
    </row>
    <row r="517" spans="2:65" s="12" customFormat="1" ht="11.25">
      <c r="B517" s="150"/>
      <c r="D517" s="151" t="s">
        <v>159</v>
      </c>
      <c r="E517" s="152" t="s">
        <v>32</v>
      </c>
      <c r="F517" s="153" t="s">
        <v>1517</v>
      </c>
      <c r="H517" s="154">
        <v>7.6449999999999996</v>
      </c>
      <c r="I517" s="155"/>
      <c r="L517" s="150"/>
      <c r="M517" s="156"/>
      <c r="T517" s="157"/>
      <c r="AT517" s="152" t="s">
        <v>159</v>
      </c>
      <c r="AU517" s="152" t="s">
        <v>87</v>
      </c>
      <c r="AV517" s="12" t="s">
        <v>87</v>
      </c>
      <c r="AW517" s="12" t="s">
        <v>39</v>
      </c>
      <c r="AX517" s="12" t="s">
        <v>78</v>
      </c>
      <c r="AY517" s="152" t="s">
        <v>147</v>
      </c>
    </row>
    <row r="518" spans="2:65" s="12" customFormat="1" ht="11.25">
      <c r="B518" s="150"/>
      <c r="D518" s="151" t="s">
        <v>159</v>
      </c>
      <c r="E518" s="152" t="s">
        <v>32</v>
      </c>
      <c r="F518" s="153" t="s">
        <v>1518</v>
      </c>
      <c r="H518" s="154">
        <v>16.202999999999999</v>
      </c>
      <c r="I518" s="155"/>
      <c r="L518" s="150"/>
      <c r="M518" s="156"/>
      <c r="T518" s="157"/>
      <c r="AT518" s="152" t="s">
        <v>159</v>
      </c>
      <c r="AU518" s="152" t="s">
        <v>87</v>
      </c>
      <c r="AV518" s="12" t="s">
        <v>87</v>
      </c>
      <c r="AW518" s="12" t="s">
        <v>39</v>
      </c>
      <c r="AX518" s="12" t="s">
        <v>78</v>
      </c>
      <c r="AY518" s="152" t="s">
        <v>147</v>
      </c>
    </row>
    <row r="519" spans="2:65" s="13" customFormat="1" ht="11.25">
      <c r="B519" s="158"/>
      <c r="D519" s="151" t="s">
        <v>159</v>
      </c>
      <c r="E519" s="159" t="s">
        <v>32</v>
      </c>
      <c r="F519" s="160" t="s">
        <v>162</v>
      </c>
      <c r="H519" s="161">
        <v>241.06700000000001</v>
      </c>
      <c r="I519" s="162"/>
      <c r="L519" s="158"/>
      <c r="M519" s="163"/>
      <c r="T519" s="164"/>
      <c r="AT519" s="159" t="s">
        <v>159</v>
      </c>
      <c r="AU519" s="159" t="s">
        <v>87</v>
      </c>
      <c r="AV519" s="13" t="s">
        <v>155</v>
      </c>
      <c r="AW519" s="13" t="s">
        <v>39</v>
      </c>
      <c r="AX519" s="13" t="s">
        <v>85</v>
      </c>
      <c r="AY519" s="159" t="s">
        <v>147</v>
      </c>
    </row>
    <row r="520" spans="2:65" s="12" customFormat="1" ht="11.25">
      <c r="B520" s="150"/>
      <c r="D520" s="151" t="s">
        <v>159</v>
      </c>
      <c r="F520" s="153" t="s">
        <v>1520</v>
      </c>
      <c r="H520" s="154">
        <v>289.27999999999997</v>
      </c>
      <c r="I520" s="155"/>
      <c r="L520" s="150"/>
      <c r="M520" s="156"/>
      <c r="T520" s="157"/>
      <c r="AT520" s="152" t="s">
        <v>159</v>
      </c>
      <c r="AU520" s="152" t="s">
        <v>87</v>
      </c>
      <c r="AV520" s="12" t="s">
        <v>87</v>
      </c>
      <c r="AW520" s="12" t="s">
        <v>4</v>
      </c>
      <c r="AX520" s="12" t="s">
        <v>85</v>
      </c>
      <c r="AY520" s="152" t="s">
        <v>147</v>
      </c>
    </row>
    <row r="521" spans="2:65" s="1" customFormat="1" ht="33" customHeight="1">
      <c r="B521" s="34"/>
      <c r="C521" s="133" t="s">
        <v>515</v>
      </c>
      <c r="D521" s="133" t="s">
        <v>150</v>
      </c>
      <c r="E521" s="134" t="s">
        <v>565</v>
      </c>
      <c r="F521" s="135" t="s">
        <v>566</v>
      </c>
      <c r="G521" s="136" t="s">
        <v>165</v>
      </c>
      <c r="H521" s="137">
        <v>2684.9720000000002</v>
      </c>
      <c r="I521" s="138"/>
      <c r="J521" s="139">
        <f>ROUND(I521*H521,2)</f>
        <v>0</v>
      </c>
      <c r="K521" s="135" t="s">
        <v>154</v>
      </c>
      <c r="L521" s="34"/>
      <c r="M521" s="140" t="s">
        <v>32</v>
      </c>
      <c r="N521" s="141" t="s">
        <v>49</v>
      </c>
      <c r="P521" s="142">
        <f>O521*H521</f>
        <v>0</v>
      </c>
      <c r="Q521" s="142">
        <v>2.1000000000000001E-4</v>
      </c>
      <c r="R521" s="142">
        <f>Q521*H521</f>
        <v>0.56384412000000006</v>
      </c>
      <c r="S521" s="142">
        <v>0</v>
      </c>
      <c r="T521" s="143">
        <f>S521*H521</f>
        <v>0</v>
      </c>
      <c r="AR521" s="144" t="s">
        <v>284</v>
      </c>
      <c r="AT521" s="144" t="s">
        <v>150</v>
      </c>
      <c r="AU521" s="144" t="s">
        <v>87</v>
      </c>
      <c r="AY521" s="18" t="s">
        <v>147</v>
      </c>
      <c r="BE521" s="145">
        <f>IF(N521="základní",J521,0)</f>
        <v>0</v>
      </c>
      <c r="BF521" s="145">
        <f>IF(N521="snížená",J521,0)</f>
        <v>0</v>
      </c>
      <c r="BG521" s="145">
        <f>IF(N521="zákl. přenesená",J521,0)</f>
        <v>0</v>
      </c>
      <c r="BH521" s="145">
        <f>IF(N521="sníž. přenesená",J521,0)</f>
        <v>0</v>
      </c>
      <c r="BI521" s="145">
        <f>IF(N521="nulová",J521,0)</f>
        <v>0</v>
      </c>
      <c r="BJ521" s="18" t="s">
        <v>85</v>
      </c>
      <c r="BK521" s="145">
        <f>ROUND(I521*H521,2)</f>
        <v>0</v>
      </c>
      <c r="BL521" s="18" t="s">
        <v>284</v>
      </c>
      <c r="BM521" s="144" t="s">
        <v>1521</v>
      </c>
    </row>
    <row r="522" spans="2:65" s="1" customFormat="1" ht="11.25">
      <c r="B522" s="34"/>
      <c r="D522" s="146" t="s">
        <v>157</v>
      </c>
      <c r="F522" s="147" t="s">
        <v>568</v>
      </c>
      <c r="I522" s="148"/>
      <c r="L522" s="34"/>
      <c r="M522" s="149"/>
      <c r="T522" s="55"/>
      <c r="AT522" s="18" t="s">
        <v>157</v>
      </c>
      <c r="AU522" s="18" t="s">
        <v>87</v>
      </c>
    </row>
    <row r="523" spans="2:65" s="14" customFormat="1" ht="11.25">
      <c r="B523" s="166"/>
      <c r="D523" s="151" t="s">
        <v>159</v>
      </c>
      <c r="E523" s="167" t="s">
        <v>32</v>
      </c>
      <c r="F523" s="168" t="s">
        <v>99</v>
      </c>
      <c r="H523" s="167" t="s">
        <v>32</v>
      </c>
      <c r="I523" s="169"/>
      <c r="L523" s="166"/>
      <c r="M523" s="170"/>
      <c r="T523" s="171"/>
      <c r="AT523" s="167" t="s">
        <v>159</v>
      </c>
      <c r="AU523" s="167" t="s">
        <v>87</v>
      </c>
      <c r="AV523" s="14" t="s">
        <v>85</v>
      </c>
      <c r="AW523" s="14" t="s">
        <v>39</v>
      </c>
      <c r="AX523" s="14" t="s">
        <v>78</v>
      </c>
      <c r="AY523" s="167" t="s">
        <v>147</v>
      </c>
    </row>
    <row r="524" spans="2:65" s="12" customFormat="1" ht="11.25">
      <c r="B524" s="150"/>
      <c r="D524" s="151" t="s">
        <v>159</v>
      </c>
      <c r="E524" s="152" t="s">
        <v>32</v>
      </c>
      <c r="F524" s="153" t="s">
        <v>1468</v>
      </c>
      <c r="H524" s="154">
        <v>197.47399999999999</v>
      </c>
      <c r="I524" s="155"/>
      <c r="L524" s="150"/>
      <c r="M524" s="156"/>
      <c r="T524" s="157"/>
      <c r="AT524" s="152" t="s">
        <v>159</v>
      </c>
      <c r="AU524" s="152" t="s">
        <v>87</v>
      </c>
      <c r="AV524" s="12" t="s">
        <v>87</v>
      </c>
      <c r="AW524" s="12" t="s">
        <v>39</v>
      </c>
      <c r="AX524" s="12" t="s">
        <v>78</v>
      </c>
      <c r="AY524" s="152" t="s">
        <v>147</v>
      </c>
    </row>
    <row r="525" spans="2:65" s="12" customFormat="1" ht="11.25">
      <c r="B525" s="150"/>
      <c r="D525" s="151" t="s">
        <v>159</v>
      </c>
      <c r="E525" s="152" t="s">
        <v>32</v>
      </c>
      <c r="F525" s="153" t="s">
        <v>1469</v>
      </c>
      <c r="H525" s="154">
        <v>165.398</v>
      </c>
      <c r="I525" s="155"/>
      <c r="L525" s="150"/>
      <c r="M525" s="156"/>
      <c r="T525" s="157"/>
      <c r="AT525" s="152" t="s">
        <v>159</v>
      </c>
      <c r="AU525" s="152" t="s">
        <v>87</v>
      </c>
      <c r="AV525" s="12" t="s">
        <v>87</v>
      </c>
      <c r="AW525" s="12" t="s">
        <v>39</v>
      </c>
      <c r="AX525" s="12" t="s">
        <v>78</v>
      </c>
      <c r="AY525" s="152" t="s">
        <v>147</v>
      </c>
    </row>
    <row r="526" spans="2:65" s="12" customFormat="1" ht="11.25">
      <c r="B526" s="150"/>
      <c r="D526" s="151" t="s">
        <v>159</v>
      </c>
      <c r="E526" s="152" t="s">
        <v>32</v>
      </c>
      <c r="F526" s="153" t="s">
        <v>1470</v>
      </c>
      <c r="H526" s="154">
        <v>92.488</v>
      </c>
      <c r="I526" s="155"/>
      <c r="L526" s="150"/>
      <c r="M526" s="156"/>
      <c r="T526" s="157"/>
      <c r="AT526" s="152" t="s">
        <v>159</v>
      </c>
      <c r="AU526" s="152" t="s">
        <v>87</v>
      </c>
      <c r="AV526" s="12" t="s">
        <v>87</v>
      </c>
      <c r="AW526" s="12" t="s">
        <v>39</v>
      </c>
      <c r="AX526" s="12" t="s">
        <v>78</v>
      </c>
      <c r="AY526" s="152" t="s">
        <v>147</v>
      </c>
    </row>
    <row r="527" spans="2:65" s="12" customFormat="1" ht="11.25">
      <c r="B527" s="150"/>
      <c r="D527" s="151" t="s">
        <v>159</v>
      </c>
      <c r="E527" s="152" t="s">
        <v>32</v>
      </c>
      <c r="F527" s="153" t="s">
        <v>1471</v>
      </c>
      <c r="H527" s="154">
        <v>159.018</v>
      </c>
      <c r="I527" s="155"/>
      <c r="L527" s="150"/>
      <c r="M527" s="156"/>
      <c r="T527" s="157"/>
      <c r="AT527" s="152" t="s">
        <v>159</v>
      </c>
      <c r="AU527" s="152" t="s">
        <v>87</v>
      </c>
      <c r="AV527" s="12" t="s">
        <v>87</v>
      </c>
      <c r="AW527" s="12" t="s">
        <v>39</v>
      </c>
      <c r="AX527" s="12" t="s">
        <v>78</v>
      </c>
      <c r="AY527" s="152" t="s">
        <v>147</v>
      </c>
    </row>
    <row r="528" spans="2:65" s="12" customFormat="1" ht="11.25">
      <c r="B528" s="150"/>
      <c r="D528" s="151" t="s">
        <v>159</v>
      </c>
      <c r="E528" s="152" t="s">
        <v>32</v>
      </c>
      <c r="F528" s="153" t="s">
        <v>1472</v>
      </c>
      <c r="H528" s="154">
        <v>548.12</v>
      </c>
      <c r="I528" s="155"/>
      <c r="L528" s="150"/>
      <c r="M528" s="156"/>
      <c r="T528" s="157"/>
      <c r="AT528" s="152" t="s">
        <v>159</v>
      </c>
      <c r="AU528" s="152" t="s">
        <v>87</v>
      </c>
      <c r="AV528" s="12" t="s">
        <v>87</v>
      </c>
      <c r="AW528" s="12" t="s">
        <v>39</v>
      </c>
      <c r="AX528" s="12" t="s">
        <v>78</v>
      </c>
      <c r="AY528" s="152" t="s">
        <v>147</v>
      </c>
    </row>
    <row r="529" spans="2:65" s="12" customFormat="1" ht="11.25">
      <c r="B529" s="150"/>
      <c r="D529" s="151" t="s">
        <v>159</v>
      </c>
      <c r="E529" s="152" t="s">
        <v>32</v>
      </c>
      <c r="F529" s="153" t="s">
        <v>1473</v>
      </c>
      <c r="H529" s="154">
        <v>125.19</v>
      </c>
      <c r="I529" s="155"/>
      <c r="L529" s="150"/>
      <c r="M529" s="156"/>
      <c r="T529" s="157"/>
      <c r="AT529" s="152" t="s">
        <v>159</v>
      </c>
      <c r="AU529" s="152" t="s">
        <v>87</v>
      </c>
      <c r="AV529" s="12" t="s">
        <v>87</v>
      </c>
      <c r="AW529" s="12" t="s">
        <v>39</v>
      </c>
      <c r="AX529" s="12" t="s">
        <v>78</v>
      </c>
      <c r="AY529" s="152" t="s">
        <v>147</v>
      </c>
    </row>
    <row r="530" spans="2:65" s="12" customFormat="1" ht="11.25">
      <c r="B530" s="150"/>
      <c r="D530" s="151" t="s">
        <v>159</v>
      </c>
      <c r="E530" s="152" t="s">
        <v>32</v>
      </c>
      <c r="F530" s="153" t="s">
        <v>1474</v>
      </c>
      <c r="H530" s="154">
        <v>130.048</v>
      </c>
      <c r="I530" s="155"/>
      <c r="L530" s="150"/>
      <c r="M530" s="156"/>
      <c r="T530" s="157"/>
      <c r="AT530" s="152" t="s">
        <v>159</v>
      </c>
      <c r="AU530" s="152" t="s">
        <v>87</v>
      </c>
      <c r="AV530" s="12" t="s">
        <v>87</v>
      </c>
      <c r="AW530" s="12" t="s">
        <v>39</v>
      </c>
      <c r="AX530" s="12" t="s">
        <v>78</v>
      </c>
      <c r="AY530" s="152" t="s">
        <v>147</v>
      </c>
    </row>
    <row r="531" spans="2:65" s="12" customFormat="1" ht="11.25">
      <c r="B531" s="150"/>
      <c r="D531" s="151" t="s">
        <v>159</v>
      </c>
      <c r="E531" s="152" t="s">
        <v>32</v>
      </c>
      <c r="F531" s="153" t="s">
        <v>1475</v>
      </c>
      <c r="H531" s="154">
        <v>203.40600000000001</v>
      </c>
      <c r="I531" s="155"/>
      <c r="L531" s="150"/>
      <c r="M531" s="156"/>
      <c r="T531" s="157"/>
      <c r="AT531" s="152" t="s">
        <v>159</v>
      </c>
      <c r="AU531" s="152" t="s">
        <v>87</v>
      </c>
      <c r="AV531" s="12" t="s">
        <v>87</v>
      </c>
      <c r="AW531" s="12" t="s">
        <v>39</v>
      </c>
      <c r="AX531" s="12" t="s">
        <v>78</v>
      </c>
      <c r="AY531" s="152" t="s">
        <v>147</v>
      </c>
    </row>
    <row r="532" spans="2:65" s="12" customFormat="1" ht="11.25">
      <c r="B532" s="150"/>
      <c r="D532" s="151" t="s">
        <v>159</v>
      </c>
      <c r="E532" s="152" t="s">
        <v>32</v>
      </c>
      <c r="F532" s="153" t="s">
        <v>1476</v>
      </c>
      <c r="H532" s="154">
        <v>196.036</v>
      </c>
      <c r="I532" s="155"/>
      <c r="L532" s="150"/>
      <c r="M532" s="156"/>
      <c r="T532" s="157"/>
      <c r="AT532" s="152" t="s">
        <v>159</v>
      </c>
      <c r="AU532" s="152" t="s">
        <v>87</v>
      </c>
      <c r="AV532" s="12" t="s">
        <v>87</v>
      </c>
      <c r="AW532" s="12" t="s">
        <v>39</v>
      </c>
      <c r="AX532" s="12" t="s">
        <v>78</v>
      </c>
      <c r="AY532" s="152" t="s">
        <v>147</v>
      </c>
    </row>
    <row r="533" spans="2:65" s="12" customFormat="1" ht="11.25">
      <c r="B533" s="150"/>
      <c r="D533" s="151" t="s">
        <v>159</v>
      </c>
      <c r="E533" s="152" t="s">
        <v>32</v>
      </c>
      <c r="F533" s="153" t="s">
        <v>1477</v>
      </c>
      <c r="H533" s="154">
        <v>182.04599999999999</v>
      </c>
      <c r="I533" s="155"/>
      <c r="L533" s="150"/>
      <c r="M533" s="156"/>
      <c r="T533" s="157"/>
      <c r="AT533" s="152" t="s">
        <v>159</v>
      </c>
      <c r="AU533" s="152" t="s">
        <v>87</v>
      </c>
      <c r="AV533" s="12" t="s">
        <v>87</v>
      </c>
      <c r="AW533" s="12" t="s">
        <v>39</v>
      </c>
      <c r="AX533" s="12" t="s">
        <v>78</v>
      </c>
      <c r="AY533" s="152" t="s">
        <v>147</v>
      </c>
    </row>
    <row r="534" spans="2:65" s="12" customFormat="1" ht="11.25">
      <c r="B534" s="150"/>
      <c r="D534" s="151" t="s">
        <v>159</v>
      </c>
      <c r="E534" s="152" t="s">
        <v>32</v>
      </c>
      <c r="F534" s="153" t="s">
        <v>1478</v>
      </c>
      <c r="H534" s="154">
        <v>145.43199999999999</v>
      </c>
      <c r="I534" s="155"/>
      <c r="L534" s="150"/>
      <c r="M534" s="156"/>
      <c r="T534" s="157"/>
      <c r="AT534" s="152" t="s">
        <v>159</v>
      </c>
      <c r="AU534" s="152" t="s">
        <v>87</v>
      </c>
      <c r="AV534" s="12" t="s">
        <v>87</v>
      </c>
      <c r="AW534" s="12" t="s">
        <v>39</v>
      </c>
      <c r="AX534" s="12" t="s">
        <v>78</v>
      </c>
      <c r="AY534" s="152" t="s">
        <v>147</v>
      </c>
    </row>
    <row r="535" spans="2:65" s="12" customFormat="1" ht="11.25">
      <c r="B535" s="150"/>
      <c r="D535" s="151" t="s">
        <v>159</v>
      </c>
      <c r="E535" s="152" t="s">
        <v>32</v>
      </c>
      <c r="F535" s="153" t="s">
        <v>1479</v>
      </c>
      <c r="H535" s="154">
        <v>172.22</v>
      </c>
      <c r="I535" s="155"/>
      <c r="L535" s="150"/>
      <c r="M535" s="156"/>
      <c r="T535" s="157"/>
      <c r="AT535" s="152" t="s">
        <v>159</v>
      </c>
      <c r="AU535" s="152" t="s">
        <v>87</v>
      </c>
      <c r="AV535" s="12" t="s">
        <v>87</v>
      </c>
      <c r="AW535" s="12" t="s">
        <v>39</v>
      </c>
      <c r="AX535" s="12" t="s">
        <v>78</v>
      </c>
      <c r="AY535" s="152" t="s">
        <v>147</v>
      </c>
    </row>
    <row r="536" spans="2:65" s="12" customFormat="1" ht="11.25">
      <c r="B536" s="150"/>
      <c r="D536" s="151" t="s">
        <v>159</v>
      </c>
      <c r="E536" s="152" t="s">
        <v>32</v>
      </c>
      <c r="F536" s="153" t="s">
        <v>1480</v>
      </c>
      <c r="H536" s="154">
        <v>91.468000000000004</v>
      </c>
      <c r="I536" s="155"/>
      <c r="L536" s="150"/>
      <c r="M536" s="156"/>
      <c r="T536" s="157"/>
      <c r="AT536" s="152" t="s">
        <v>159</v>
      </c>
      <c r="AU536" s="152" t="s">
        <v>87</v>
      </c>
      <c r="AV536" s="12" t="s">
        <v>87</v>
      </c>
      <c r="AW536" s="12" t="s">
        <v>39</v>
      </c>
      <c r="AX536" s="12" t="s">
        <v>78</v>
      </c>
      <c r="AY536" s="152" t="s">
        <v>147</v>
      </c>
    </row>
    <row r="537" spans="2:65" s="12" customFormat="1" ht="11.25">
      <c r="B537" s="150"/>
      <c r="D537" s="151" t="s">
        <v>159</v>
      </c>
      <c r="E537" s="152" t="s">
        <v>32</v>
      </c>
      <c r="F537" s="153" t="s">
        <v>1481</v>
      </c>
      <c r="H537" s="154">
        <v>114.11</v>
      </c>
      <c r="I537" s="155"/>
      <c r="L537" s="150"/>
      <c r="M537" s="156"/>
      <c r="T537" s="157"/>
      <c r="AT537" s="152" t="s">
        <v>159</v>
      </c>
      <c r="AU537" s="152" t="s">
        <v>87</v>
      </c>
      <c r="AV537" s="12" t="s">
        <v>87</v>
      </c>
      <c r="AW537" s="12" t="s">
        <v>39</v>
      </c>
      <c r="AX537" s="12" t="s">
        <v>78</v>
      </c>
      <c r="AY537" s="152" t="s">
        <v>147</v>
      </c>
    </row>
    <row r="538" spans="2:65" s="12" customFormat="1" ht="22.5">
      <c r="B538" s="150"/>
      <c r="D538" s="151" t="s">
        <v>159</v>
      </c>
      <c r="E538" s="152" t="s">
        <v>32</v>
      </c>
      <c r="F538" s="153" t="s">
        <v>1482</v>
      </c>
      <c r="H538" s="154">
        <v>162.518</v>
      </c>
      <c r="I538" s="155"/>
      <c r="L538" s="150"/>
      <c r="M538" s="156"/>
      <c r="T538" s="157"/>
      <c r="AT538" s="152" t="s">
        <v>159</v>
      </c>
      <c r="AU538" s="152" t="s">
        <v>87</v>
      </c>
      <c r="AV538" s="12" t="s">
        <v>87</v>
      </c>
      <c r="AW538" s="12" t="s">
        <v>39</v>
      </c>
      <c r="AX538" s="12" t="s">
        <v>78</v>
      </c>
      <c r="AY538" s="152" t="s">
        <v>147</v>
      </c>
    </row>
    <row r="539" spans="2:65" s="13" customFormat="1" ht="11.25">
      <c r="B539" s="158"/>
      <c r="D539" s="151" t="s">
        <v>159</v>
      </c>
      <c r="E539" s="159" t="s">
        <v>32</v>
      </c>
      <c r="F539" s="160" t="s">
        <v>162</v>
      </c>
      <c r="H539" s="161">
        <v>2684.9720000000002</v>
      </c>
      <c r="I539" s="162"/>
      <c r="L539" s="158"/>
      <c r="M539" s="163"/>
      <c r="T539" s="164"/>
      <c r="AT539" s="159" t="s">
        <v>159</v>
      </c>
      <c r="AU539" s="159" t="s">
        <v>87</v>
      </c>
      <c r="AV539" s="13" t="s">
        <v>155</v>
      </c>
      <c r="AW539" s="13" t="s">
        <v>39</v>
      </c>
      <c r="AX539" s="13" t="s">
        <v>85</v>
      </c>
      <c r="AY539" s="159" t="s">
        <v>147</v>
      </c>
    </row>
    <row r="540" spans="2:65" s="1" customFormat="1" ht="33" customHeight="1">
      <c r="B540" s="34"/>
      <c r="C540" s="133" t="s">
        <v>521</v>
      </c>
      <c r="D540" s="133" t="s">
        <v>150</v>
      </c>
      <c r="E540" s="134" t="s">
        <v>575</v>
      </c>
      <c r="F540" s="135" t="s">
        <v>576</v>
      </c>
      <c r="G540" s="136" t="s">
        <v>165</v>
      </c>
      <c r="H540" s="137">
        <v>192.274</v>
      </c>
      <c r="I540" s="138"/>
      <c r="J540" s="139">
        <f>ROUND(I540*H540,2)</f>
        <v>0</v>
      </c>
      <c r="K540" s="135" t="s">
        <v>154</v>
      </c>
      <c r="L540" s="34"/>
      <c r="M540" s="140" t="s">
        <v>32</v>
      </c>
      <c r="N540" s="141" t="s">
        <v>49</v>
      </c>
      <c r="P540" s="142">
        <f>O540*H540</f>
        <v>0</v>
      </c>
      <c r="Q540" s="142">
        <v>2.1000000000000001E-4</v>
      </c>
      <c r="R540" s="142">
        <f>Q540*H540</f>
        <v>4.0377540000000003E-2</v>
      </c>
      <c r="S540" s="142">
        <v>0</v>
      </c>
      <c r="T540" s="143">
        <f>S540*H540</f>
        <v>0</v>
      </c>
      <c r="AR540" s="144" t="s">
        <v>284</v>
      </c>
      <c r="AT540" s="144" t="s">
        <v>150</v>
      </c>
      <c r="AU540" s="144" t="s">
        <v>87</v>
      </c>
      <c r="AY540" s="18" t="s">
        <v>147</v>
      </c>
      <c r="BE540" s="145">
        <f>IF(N540="základní",J540,0)</f>
        <v>0</v>
      </c>
      <c r="BF540" s="145">
        <f>IF(N540="snížená",J540,0)</f>
        <v>0</v>
      </c>
      <c r="BG540" s="145">
        <f>IF(N540="zákl. přenesená",J540,0)</f>
        <v>0</v>
      </c>
      <c r="BH540" s="145">
        <f>IF(N540="sníž. přenesená",J540,0)</f>
        <v>0</v>
      </c>
      <c r="BI540" s="145">
        <f>IF(N540="nulová",J540,0)</f>
        <v>0</v>
      </c>
      <c r="BJ540" s="18" t="s">
        <v>85</v>
      </c>
      <c r="BK540" s="145">
        <f>ROUND(I540*H540,2)</f>
        <v>0</v>
      </c>
      <c r="BL540" s="18" t="s">
        <v>284</v>
      </c>
      <c r="BM540" s="144" t="s">
        <v>1522</v>
      </c>
    </row>
    <row r="541" spans="2:65" s="1" customFormat="1" ht="11.25">
      <c r="B541" s="34"/>
      <c r="D541" s="146" t="s">
        <v>157</v>
      </c>
      <c r="F541" s="147" t="s">
        <v>578</v>
      </c>
      <c r="I541" s="148"/>
      <c r="L541" s="34"/>
      <c r="M541" s="149"/>
      <c r="T541" s="55"/>
      <c r="AT541" s="18" t="s">
        <v>157</v>
      </c>
      <c r="AU541" s="18" t="s">
        <v>87</v>
      </c>
    </row>
    <row r="542" spans="2:65" s="14" customFormat="1" ht="11.25">
      <c r="B542" s="166"/>
      <c r="D542" s="151" t="s">
        <v>159</v>
      </c>
      <c r="E542" s="167" t="s">
        <v>32</v>
      </c>
      <c r="F542" s="168" t="s">
        <v>99</v>
      </c>
      <c r="H542" s="167" t="s">
        <v>32</v>
      </c>
      <c r="I542" s="169"/>
      <c r="L542" s="166"/>
      <c r="M542" s="170"/>
      <c r="T542" s="171"/>
      <c r="AT542" s="167" t="s">
        <v>159</v>
      </c>
      <c r="AU542" s="167" t="s">
        <v>87</v>
      </c>
      <c r="AV542" s="14" t="s">
        <v>85</v>
      </c>
      <c r="AW542" s="14" t="s">
        <v>39</v>
      </c>
      <c r="AX542" s="14" t="s">
        <v>78</v>
      </c>
      <c r="AY542" s="167" t="s">
        <v>147</v>
      </c>
    </row>
    <row r="543" spans="2:65" s="12" customFormat="1" ht="22.5">
      <c r="B543" s="150"/>
      <c r="D543" s="151" t="s">
        <v>159</v>
      </c>
      <c r="E543" s="152" t="s">
        <v>32</v>
      </c>
      <c r="F543" s="153" t="s">
        <v>1484</v>
      </c>
      <c r="H543" s="154">
        <v>192.274</v>
      </c>
      <c r="I543" s="155"/>
      <c r="L543" s="150"/>
      <c r="M543" s="156"/>
      <c r="T543" s="157"/>
      <c r="AT543" s="152" t="s">
        <v>159</v>
      </c>
      <c r="AU543" s="152" t="s">
        <v>87</v>
      </c>
      <c r="AV543" s="12" t="s">
        <v>87</v>
      </c>
      <c r="AW543" s="12" t="s">
        <v>39</v>
      </c>
      <c r="AX543" s="12" t="s">
        <v>85</v>
      </c>
      <c r="AY543" s="152" t="s">
        <v>147</v>
      </c>
    </row>
    <row r="544" spans="2:65" s="1" customFormat="1" ht="37.9" customHeight="1">
      <c r="B544" s="34"/>
      <c r="C544" s="133" t="s">
        <v>559</v>
      </c>
      <c r="D544" s="133" t="s">
        <v>150</v>
      </c>
      <c r="E544" s="134" t="s">
        <v>580</v>
      </c>
      <c r="F544" s="135" t="s">
        <v>581</v>
      </c>
      <c r="G544" s="136" t="s">
        <v>165</v>
      </c>
      <c r="H544" s="137">
        <v>2249.0419999999999</v>
      </c>
      <c r="I544" s="138"/>
      <c r="J544" s="139">
        <f>ROUND(I544*H544,2)</f>
        <v>0</v>
      </c>
      <c r="K544" s="135" t="s">
        <v>154</v>
      </c>
      <c r="L544" s="34"/>
      <c r="M544" s="140" t="s">
        <v>32</v>
      </c>
      <c r="N544" s="141" t="s">
        <v>49</v>
      </c>
      <c r="P544" s="142">
        <f>O544*H544</f>
        <v>0</v>
      </c>
      <c r="Q544" s="142">
        <v>2.9E-4</v>
      </c>
      <c r="R544" s="142">
        <f>Q544*H544</f>
        <v>0.65222217999999998</v>
      </c>
      <c r="S544" s="142">
        <v>0</v>
      </c>
      <c r="T544" s="143">
        <f>S544*H544</f>
        <v>0</v>
      </c>
      <c r="AR544" s="144" t="s">
        <v>284</v>
      </c>
      <c r="AT544" s="144" t="s">
        <v>150</v>
      </c>
      <c r="AU544" s="144" t="s">
        <v>87</v>
      </c>
      <c r="AY544" s="18" t="s">
        <v>147</v>
      </c>
      <c r="BE544" s="145">
        <f>IF(N544="základní",J544,0)</f>
        <v>0</v>
      </c>
      <c r="BF544" s="145">
        <f>IF(N544="snížená",J544,0)</f>
        <v>0</v>
      </c>
      <c r="BG544" s="145">
        <f>IF(N544="zákl. přenesená",J544,0)</f>
        <v>0</v>
      </c>
      <c r="BH544" s="145">
        <f>IF(N544="sníž. přenesená",J544,0)</f>
        <v>0</v>
      </c>
      <c r="BI544" s="145">
        <f>IF(N544="nulová",J544,0)</f>
        <v>0</v>
      </c>
      <c r="BJ544" s="18" t="s">
        <v>85</v>
      </c>
      <c r="BK544" s="145">
        <f>ROUND(I544*H544,2)</f>
        <v>0</v>
      </c>
      <c r="BL544" s="18" t="s">
        <v>284</v>
      </c>
      <c r="BM544" s="144" t="s">
        <v>1523</v>
      </c>
    </row>
    <row r="545" spans="2:51" s="1" customFormat="1" ht="11.25">
      <c r="B545" s="34"/>
      <c r="D545" s="146" t="s">
        <v>157</v>
      </c>
      <c r="F545" s="147" t="s">
        <v>583</v>
      </c>
      <c r="I545" s="148"/>
      <c r="L545" s="34"/>
      <c r="M545" s="149"/>
      <c r="T545" s="55"/>
      <c r="AT545" s="18" t="s">
        <v>157</v>
      </c>
      <c r="AU545" s="18" t="s">
        <v>87</v>
      </c>
    </row>
    <row r="546" spans="2:51" s="14" customFormat="1" ht="11.25">
      <c r="B546" s="166"/>
      <c r="D546" s="151" t="s">
        <v>159</v>
      </c>
      <c r="E546" s="167" t="s">
        <v>32</v>
      </c>
      <c r="F546" s="168" t="s">
        <v>99</v>
      </c>
      <c r="H546" s="167" t="s">
        <v>32</v>
      </c>
      <c r="I546" s="169"/>
      <c r="L546" s="166"/>
      <c r="M546" s="170"/>
      <c r="T546" s="171"/>
      <c r="AT546" s="167" t="s">
        <v>159</v>
      </c>
      <c r="AU546" s="167" t="s">
        <v>87</v>
      </c>
      <c r="AV546" s="14" t="s">
        <v>85</v>
      </c>
      <c r="AW546" s="14" t="s">
        <v>39</v>
      </c>
      <c r="AX546" s="14" t="s">
        <v>78</v>
      </c>
      <c r="AY546" s="167" t="s">
        <v>147</v>
      </c>
    </row>
    <row r="547" spans="2:51" s="12" customFormat="1" ht="11.25">
      <c r="B547" s="150"/>
      <c r="D547" s="151" t="s">
        <v>159</v>
      </c>
      <c r="E547" s="152" t="s">
        <v>32</v>
      </c>
      <c r="F547" s="153" t="s">
        <v>1468</v>
      </c>
      <c r="H547" s="154">
        <v>197.47399999999999</v>
      </c>
      <c r="I547" s="155"/>
      <c r="L547" s="150"/>
      <c r="M547" s="156"/>
      <c r="T547" s="157"/>
      <c r="AT547" s="152" t="s">
        <v>159</v>
      </c>
      <c r="AU547" s="152" t="s">
        <v>87</v>
      </c>
      <c r="AV547" s="12" t="s">
        <v>87</v>
      </c>
      <c r="AW547" s="12" t="s">
        <v>39</v>
      </c>
      <c r="AX547" s="12" t="s">
        <v>78</v>
      </c>
      <c r="AY547" s="152" t="s">
        <v>147</v>
      </c>
    </row>
    <row r="548" spans="2:51" s="12" customFormat="1" ht="11.25">
      <c r="B548" s="150"/>
      <c r="D548" s="151" t="s">
        <v>159</v>
      </c>
      <c r="E548" s="152" t="s">
        <v>32</v>
      </c>
      <c r="F548" s="153" t="s">
        <v>1469</v>
      </c>
      <c r="H548" s="154">
        <v>165.398</v>
      </c>
      <c r="I548" s="155"/>
      <c r="L548" s="150"/>
      <c r="M548" s="156"/>
      <c r="T548" s="157"/>
      <c r="AT548" s="152" t="s">
        <v>159</v>
      </c>
      <c r="AU548" s="152" t="s">
        <v>87</v>
      </c>
      <c r="AV548" s="12" t="s">
        <v>87</v>
      </c>
      <c r="AW548" s="12" t="s">
        <v>39</v>
      </c>
      <c r="AX548" s="12" t="s">
        <v>78</v>
      </c>
      <c r="AY548" s="152" t="s">
        <v>147</v>
      </c>
    </row>
    <row r="549" spans="2:51" s="12" customFormat="1" ht="11.25">
      <c r="B549" s="150"/>
      <c r="D549" s="151" t="s">
        <v>159</v>
      </c>
      <c r="E549" s="152" t="s">
        <v>32</v>
      </c>
      <c r="F549" s="153" t="s">
        <v>1470</v>
      </c>
      <c r="H549" s="154">
        <v>92.488</v>
      </c>
      <c r="I549" s="155"/>
      <c r="L549" s="150"/>
      <c r="M549" s="156"/>
      <c r="T549" s="157"/>
      <c r="AT549" s="152" t="s">
        <v>159</v>
      </c>
      <c r="AU549" s="152" t="s">
        <v>87</v>
      </c>
      <c r="AV549" s="12" t="s">
        <v>87</v>
      </c>
      <c r="AW549" s="12" t="s">
        <v>39</v>
      </c>
      <c r="AX549" s="12" t="s">
        <v>78</v>
      </c>
      <c r="AY549" s="152" t="s">
        <v>147</v>
      </c>
    </row>
    <row r="550" spans="2:51" s="12" customFormat="1" ht="11.25">
      <c r="B550" s="150"/>
      <c r="D550" s="151" t="s">
        <v>159</v>
      </c>
      <c r="E550" s="152" t="s">
        <v>32</v>
      </c>
      <c r="F550" s="153" t="s">
        <v>1471</v>
      </c>
      <c r="H550" s="154">
        <v>159.018</v>
      </c>
      <c r="I550" s="155"/>
      <c r="L550" s="150"/>
      <c r="M550" s="156"/>
      <c r="T550" s="157"/>
      <c r="AT550" s="152" t="s">
        <v>159</v>
      </c>
      <c r="AU550" s="152" t="s">
        <v>87</v>
      </c>
      <c r="AV550" s="12" t="s">
        <v>87</v>
      </c>
      <c r="AW550" s="12" t="s">
        <v>39</v>
      </c>
      <c r="AX550" s="12" t="s">
        <v>78</v>
      </c>
      <c r="AY550" s="152" t="s">
        <v>147</v>
      </c>
    </row>
    <row r="551" spans="2:51" s="12" customFormat="1" ht="11.25">
      <c r="B551" s="150"/>
      <c r="D551" s="151" t="s">
        <v>159</v>
      </c>
      <c r="E551" s="152" t="s">
        <v>32</v>
      </c>
      <c r="F551" s="153" t="s">
        <v>1472</v>
      </c>
      <c r="H551" s="154">
        <v>548.12</v>
      </c>
      <c r="I551" s="155"/>
      <c r="L551" s="150"/>
      <c r="M551" s="156"/>
      <c r="T551" s="157"/>
      <c r="AT551" s="152" t="s">
        <v>159</v>
      </c>
      <c r="AU551" s="152" t="s">
        <v>87</v>
      </c>
      <c r="AV551" s="12" t="s">
        <v>87</v>
      </c>
      <c r="AW551" s="12" t="s">
        <v>39</v>
      </c>
      <c r="AX551" s="12" t="s">
        <v>78</v>
      </c>
      <c r="AY551" s="152" t="s">
        <v>147</v>
      </c>
    </row>
    <row r="552" spans="2:51" s="12" customFormat="1" ht="11.25">
      <c r="B552" s="150"/>
      <c r="D552" s="151" t="s">
        <v>159</v>
      </c>
      <c r="E552" s="152" t="s">
        <v>32</v>
      </c>
      <c r="F552" s="153" t="s">
        <v>1473</v>
      </c>
      <c r="H552" s="154">
        <v>125.19</v>
      </c>
      <c r="I552" s="155"/>
      <c r="L552" s="150"/>
      <c r="M552" s="156"/>
      <c r="T552" s="157"/>
      <c r="AT552" s="152" t="s">
        <v>159</v>
      </c>
      <c r="AU552" s="152" t="s">
        <v>87</v>
      </c>
      <c r="AV552" s="12" t="s">
        <v>87</v>
      </c>
      <c r="AW552" s="12" t="s">
        <v>39</v>
      </c>
      <c r="AX552" s="12" t="s">
        <v>78</v>
      </c>
      <c r="AY552" s="152" t="s">
        <v>147</v>
      </c>
    </row>
    <row r="553" spans="2:51" s="12" customFormat="1" ht="11.25">
      <c r="B553" s="150"/>
      <c r="D553" s="151" t="s">
        <v>159</v>
      </c>
      <c r="E553" s="152" t="s">
        <v>32</v>
      </c>
      <c r="F553" s="153" t="s">
        <v>1474</v>
      </c>
      <c r="H553" s="154">
        <v>130.048</v>
      </c>
      <c r="I553" s="155"/>
      <c r="L553" s="150"/>
      <c r="M553" s="156"/>
      <c r="T553" s="157"/>
      <c r="AT553" s="152" t="s">
        <v>159</v>
      </c>
      <c r="AU553" s="152" t="s">
        <v>87</v>
      </c>
      <c r="AV553" s="12" t="s">
        <v>87</v>
      </c>
      <c r="AW553" s="12" t="s">
        <v>39</v>
      </c>
      <c r="AX553" s="12" t="s">
        <v>78</v>
      </c>
      <c r="AY553" s="152" t="s">
        <v>147</v>
      </c>
    </row>
    <row r="554" spans="2:51" s="12" customFormat="1" ht="11.25">
      <c r="B554" s="150"/>
      <c r="D554" s="151" t="s">
        <v>159</v>
      </c>
      <c r="E554" s="152" t="s">
        <v>32</v>
      </c>
      <c r="F554" s="153" t="s">
        <v>1475</v>
      </c>
      <c r="H554" s="154">
        <v>203.40600000000001</v>
      </c>
      <c r="I554" s="155"/>
      <c r="L554" s="150"/>
      <c r="M554" s="156"/>
      <c r="T554" s="157"/>
      <c r="AT554" s="152" t="s">
        <v>159</v>
      </c>
      <c r="AU554" s="152" t="s">
        <v>87</v>
      </c>
      <c r="AV554" s="12" t="s">
        <v>87</v>
      </c>
      <c r="AW554" s="12" t="s">
        <v>39</v>
      </c>
      <c r="AX554" s="12" t="s">
        <v>78</v>
      </c>
      <c r="AY554" s="152" t="s">
        <v>147</v>
      </c>
    </row>
    <row r="555" spans="2:51" s="12" customFormat="1" ht="11.25">
      <c r="B555" s="150"/>
      <c r="D555" s="151" t="s">
        <v>159</v>
      </c>
      <c r="E555" s="152" t="s">
        <v>32</v>
      </c>
      <c r="F555" s="153" t="s">
        <v>1476</v>
      </c>
      <c r="H555" s="154">
        <v>196.036</v>
      </c>
      <c r="I555" s="155"/>
      <c r="L555" s="150"/>
      <c r="M555" s="156"/>
      <c r="T555" s="157"/>
      <c r="AT555" s="152" t="s">
        <v>159</v>
      </c>
      <c r="AU555" s="152" t="s">
        <v>87</v>
      </c>
      <c r="AV555" s="12" t="s">
        <v>87</v>
      </c>
      <c r="AW555" s="12" t="s">
        <v>39</v>
      </c>
      <c r="AX555" s="12" t="s">
        <v>78</v>
      </c>
      <c r="AY555" s="152" t="s">
        <v>147</v>
      </c>
    </row>
    <row r="556" spans="2:51" s="12" customFormat="1" ht="11.25">
      <c r="B556" s="150"/>
      <c r="D556" s="151" t="s">
        <v>159</v>
      </c>
      <c r="E556" s="152" t="s">
        <v>32</v>
      </c>
      <c r="F556" s="153" t="s">
        <v>1477</v>
      </c>
      <c r="H556" s="154">
        <v>182.04599999999999</v>
      </c>
      <c r="I556" s="155"/>
      <c r="L556" s="150"/>
      <c r="M556" s="156"/>
      <c r="T556" s="157"/>
      <c r="AT556" s="152" t="s">
        <v>159</v>
      </c>
      <c r="AU556" s="152" t="s">
        <v>87</v>
      </c>
      <c r="AV556" s="12" t="s">
        <v>87</v>
      </c>
      <c r="AW556" s="12" t="s">
        <v>39</v>
      </c>
      <c r="AX556" s="12" t="s">
        <v>78</v>
      </c>
      <c r="AY556" s="152" t="s">
        <v>147</v>
      </c>
    </row>
    <row r="557" spans="2:51" s="12" customFormat="1" ht="11.25">
      <c r="B557" s="150"/>
      <c r="D557" s="151" t="s">
        <v>159</v>
      </c>
      <c r="E557" s="152" t="s">
        <v>32</v>
      </c>
      <c r="F557" s="153" t="s">
        <v>1478</v>
      </c>
      <c r="H557" s="154">
        <v>145.43199999999999</v>
      </c>
      <c r="I557" s="155"/>
      <c r="L557" s="150"/>
      <c r="M557" s="156"/>
      <c r="T557" s="157"/>
      <c r="AT557" s="152" t="s">
        <v>159</v>
      </c>
      <c r="AU557" s="152" t="s">
        <v>87</v>
      </c>
      <c r="AV557" s="12" t="s">
        <v>87</v>
      </c>
      <c r="AW557" s="12" t="s">
        <v>39</v>
      </c>
      <c r="AX557" s="12" t="s">
        <v>78</v>
      </c>
      <c r="AY557" s="152" t="s">
        <v>147</v>
      </c>
    </row>
    <row r="558" spans="2:51" s="12" customFormat="1" ht="11.25">
      <c r="B558" s="150"/>
      <c r="D558" s="151" t="s">
        <v>159</v>
      </c>
      <c r="E558" s="152" t="s">
        <v>32</v>
      </c>
      <c r="F558" s="153" t="s">
        <v>1479</v>
      </c>
      <c r="H558" s="154">
        <v>172.22</v>
      </c>
      <c r="I558" s="155"/>
      <c r="L558" s="150"/>
      <c r="M558" s="156"/>
      <c r="T558" s="157"/>
      <c r="AT558" s="152" t="s">
        <v>159</v>
      </c>
      <c r="AU558" s="152" t="s">
        <v>87</v>
      </c>
      <c r="AV558" s="12" t="s">
        <v>87</v>
      </c>
      <c r="AW558" s="12" t="s">
        <v>39</v>
      </c>
      <c r="AX558" s="12" t="s">
        <v>78</v>
      </c>
      <c r="AY558" s="152" t="s">
        <v>147</v>
      </c>
    </row>
    <row r="559" spans="2:51" s="12" customFormat="1" ht="11.25">
      <c r="B559" s="150"/>
      <c r="D559" s="151" t="s">
        <v>159</v>
      </c>
      <c r="E559" s="152" t="s">
        <v>32</v>
      </c>
      <c r="F559" s="153" t="s">
        <v>1480</v>
      </c>
      <c r="H559" s="154">
        <v>91.468000000000004</v>
      </c>
      <c r="I559" s="155"/>
      <c r="L559" s="150"/>
      <c r="M559" s="156"/>
      <c r="T559" s="157"/>
      <c r="AT559" s="152" t="s">
        <v>159</v>
      </c>
      <c r="AU559" s="152" t="s">
        <v>87</v>
      </c>
      <c r="AV559" s="12" t="s">
        <v>87</v>
      </c>
      <c r="AW559" s="12" t="s">
        <v>39</v>
      </c>
      <c r="AX559" s="12" t="s">
        <v>78</v>
      </c>
      <c r="AY559" s="152" t="s">
        <v>147</v>
      </c>
    </row>
    <row r="560" spans="2:51" s="12" customFormat="1" ht="11.25">
      <c r="B560" s="150"/>
      <c r="D560" s="151" t="s">
        <v>159</v>
      </c>
      <c r="E560" s="152" t="s">
        <v>32</v>
      </c>
      <c r="F560" s="153" t="s">
        <v>1481</v>
      </c>
      <c r="H560" s="154">
        <v>114.11</v>
      </c>
      <c r="I560" s="155"/>
      <c r="L560" s="150"/>
      <c r="M560" s="156"/>
      <c r="T560" s="157"/>
      <c r="AT560" s="152" t="s">
        <v>159</v>
      </c>
      <c r="AU560" s="152" t="s">
        <v>87</v>
      </c>
      <c r="AV560" s="12" t="s">
        <v>87</v>
      </c>
      <c r="AW560" s="12" t="s">
        <v>39</v>
      </c>
      <c r="AX560" s="12" t="s">
        <v>78</v>
      </c>
      <c r="AY560" s="152" t="s">
        <v>147</v>
      </c>
    </row>
    <row r="561" spans="2:65" s="12" customFormat="1" ht="22.5">
      <c r="B561" s="150"/>
      <c r="D561" s="151" t="s">
        <v>159</v>
      </c>
      <c r="E561" s="152" t="s">
        <v>32</v>
      </c>
      <c r="F561" s="153" t="s">
        <v>1482</v>
      </c>
      <c r="H561" s="154">
        <v>162.518</v>
      </c>
      <c r="I561" s="155"/>
      <c r="L561" s="150"/>
      <c r="M561" s="156"/>
      <c r="T561" s="157"/>
      <c r="AT561" s="152" t="s">
        <v>159</v>
      </c>
      <c r="AU561" s="152" t="s">
        <v>87</v>
      </c>
      <c r="AV561" s="12" t="s">
        <v>87</v>
      </c>
      <c r="AW561" s="12" t="s">
        <v>39</v>
      </c>
      <c r="AX561" s="12" t="s">
        <v>78</v>
      </c>
      <c r="AY561" s="152" t="s">
        <v>147</v>
      </c>
    </row>
    <row r="562" spans="2:65" s="12" customFormat="1" ht="11.25">
      <c r="B562" s="150"/>
      <c r="D562" s="151" t="s">
        <v>159</v>
      </c>
      <c r="E562" s="152" t="s">
        <v>32</v>
      </c>
      <c r="F562" s="153" t="s">
        <v>1524</v>
      </c>
      <c r="H562" s="154">
        <v>-435.93</v>
      </c>
      <c r="I562" s="155"/>
      <c r="L562" s="150"/>
      <c r="M562" s="156"/>
      <c r="T562" s="157"/>
      <c r="AT562" s="152" t="s">
        <v>159</v>
      </c>
      <c r="AU562" s="152" t="s">
        <v>87</v>
      </c>
      <c r="AV562" s="12" t="s">
        <v>87</v>
      </c>
      <c r="AW562" s="12" t="s">
        <v>39</v>
      </c>
      <c r="AX562" s="12" t="s">
        <v>78</v>
      </c>
      <c r="AY562" s="152" t="s">
        <v>147</v>
      </c>
    </row>
    <row r="563" spans="2:65" s="13" customFormat="1" ht="11.25">
      <c r="B563" s="158"/>
      <c r="D563" s="151" t="s">
        <v>159</v>
      </c>
      <c r="E563" s="159" t="s">
        <v>32</v>
      </c>
      <c r="F563" s="160" t="s">
        <v>162</v>
      </c>
      <c r="H563" s="161">
        <v>2249.0419999999999</v>
      </c>
      <c r="I563" s="162"/>
      <c r="L563" s="158"/>
      <c r="M563" s="163"/>
      <c r="T563" s="164"/>
      <c r="AT563" s="159" t="s">
        <v>159</v>
      </c>
      <c r="AU563" s="159" t="s">
        <v>87</v>
      </c>
      <c r="AV563" s="13" t="s">
        <v>155</v>
      </c>
      <c r="AW563" s="13" t="s">
        <v>39</v>
      </c>
      <c r="AX563" s="13" t="s">
        <v>85</v>
      </c>
      <c r="AY563" s="159" t="s">
        <v>147</v>
      </c>
    </row>
    <row r="564" spans="2:65" s="1" customFormat="1" ht="37.9" customHeight="1">
      <c r="B564" s="34"/>
      <c r="C564" s="133" t="s">
        <v>564</v>
      </c>
      <c r="D564" s="133" t="s">
        <v>150</v>
      </c>
      <c r="E564" s="134" t="s">
        <v>593</v>
      </c>
      <c r="F564" s="135" t="s">
        <v>594</v>
      </c>
      <c r="G564" s="136" t="s">
        <v>165</v>
      </c>
      <c r="H564" s="137">
        <v>141.94900000000001</v>
      </c>
      <c r="I564" s="138"/>
      <c r="J564" s="139">
        <f>ROUND(I564*H564,2)</f>
        <v>0</v>
      </c>
      <c r="K564" s="135" t="s">
        <v>154</v>
      </c>
      <c r="L564" s="34"/>
      <c r="M564" s="140" t="s">
        <v>32</v>
      </c>
      <c r="N564" s="141" t="s">
        <v>49</v>
      </c>
      <c r="P564" s="142">
        <f>O564*H564</f>
        <v>0</v>
      </c>
      <c r="Q564" s="142">
        <v>2.9E-4</v>
      </c>
      <c r="R564" s="142">
        <f>Q564*H564</f>
        <v>4.1165210000000001E-2</v>
      </c>
      <c r="S564" s="142">
        <v>0</v>
      </c>
      <c r="T564" s="143">
        <f>S564*H564</f>
        <v>0</v>
      </c>
      <c r="AR564" s="144" t="s">
        <v>284</v>
      </c>
      <c r="AT564" s="144" t="s">
        <v>150</v>
      </c>
      <c r="AU564" s="144" t="s">
        <v>87</v>
      </c>
      <c r="AY564" s="18" t="s">
        <v>147</v>
      </c>
      <c r="BE564" s="145">
        <f>IF(N564="základní",J564,0)</f>
        <v>0</v>
      </c>
      <c r="BF564" s="145">
        <f>IF(N564="snížená",J564,0)</f>
        <v>0</v>
      </c>
      <c r="BG564" s="145">
        <f>IF(N564="zákl. přenesená",J564,0)</f>
        <v>0</v>
      </c>
      <c r="BH564" s="145">
        <f>IF(N564="sníž. přenesená",J564,0)</f>
        <v>0</v>
      </c>
      <c r="BI564" s="145">
        <f>IF(N564="nulová",J564,0)</f>
        <v>0</v>
      </c>
      <c r="BJ564" s="18" t="s">
        <v>85</v>
      </c>
      <c r="BK564" s="145">
        <f>ROUND(I564*H564,2)</f>
        <v>0</v>
      </c>
      <c r="BL564" s="18" t="s">
        <v>284</v>
      </c>
      <c r="BM564" s="144" t="s">
        <v>1525</v>
      </c>
    </row>
    <row r="565" spans="2:65" s="1" customFormat="1" ht="11.25">
      <c r="B565" s="34"/>
      <c r="D565" s="146" t="s">
        <v>157</v>
      </c>
      <c r="F565" s="147" t="s">
        <v>596</v>
      </c>
      <c r="I565" s="148"/>
      <c r="L565" s="34"/>
      <c r="M565" s="149"/>
      <c r="T565" s="55"/>
      <c r="AT565" s="18" t="s">
        <v>157</v>
      </c>
      <c r="AU565" s="18" t="s">
        <v>87</v>
      </c>
    </row>
    <row r="566" spans="2:65" s="14" customFormat="1" ht="11.25">
      <c r="B566" s="166"/>
      <c r="D566" s="151" t="s">
        <v>159</v>
      </c>
      <c r="E566" s="167" t="s">
        <v>32</v>
      </c>
      <c r="F566" s="168" t="s">
        <v>99</v>
      </c>
      <c r="H566" s="167" t="s">
        <v>32</v>
      </c>
      <c r="I566" s="169"/>
      <c r="L566" s="166"/>
      <c r="M566" s="170"/>
      <c r="T566" s="171"/>
      <c r="AT566" s="167" t="s">
        <v>159</v>
      </c>
      <c r="AU566" s="167" t="s">
        <v>87</v>
      </c>
      <c r="AV566" s="14" t="s">
        <v>85</v>
      </c>
      <c r="AW566" s="14" t="s">
        <v>39</v>
      </c>
      <c r="AX566" s="14" t="s">
        <v>78</v>
      </c>
      <c r="AY566" s="167" t="s">
        <v>147</v>
      </c>
    </row>
    <row r="567" spans="2:65" s="12" customFormat="1" ht="22.5">
      <c r="B567" s="150"/>
      <c r="D567" s="151" t="s">
        <v>159</v>
      </c>
      <c r="E567" s="152" t="s">
        <v>32</v>
      </c>
      <c r="F567" s="153" t="s">
        <v>1484</v>
      </c>
      <c r="H567" s="154">
        <v>192.274</v>
      </c>
      <c r="I567" s="155"/>
      <c r="L567" s="150"/>
      <c r="M567" s="156"/>
      <c r="T567" s="157"/>
      <c r="AT567" s="152" t="s">
        <v>159</v>
      </c>
      <c r="AU567" s="152" t="s">
        <v>87</v>
      </c>
      <c r="AV567" s="12" t="s">
        <v>87</v>
      </c>
      <c r="AW567" s="12" t="s">
        <v>39</v>
      </c>
      <c r="AX567" s="12" t="s">
        <v>78</v>
      </c>
      <c r="AY567" s="152" t="s">
        <v>147</v>
      </c>
    </row>
    <row r="568" spans="2:65" s="12" customFormat="1" ht="11.25">
      <c r="B568" s="150"/>
      <c r="D568" s="151" t="s">
        <v>159</v>
      </c>
      <c r="E568" s="152" t="s">
        <v>32</v>
      </c>
      <c r="F568" s="153" t="s">
        <v>1526</v>
      </c>
      <c r="H568" s="154">
        <v>-50.325000000000003</v>
      </c>
      <c r="I568" s="155"/>
      <c r="L568" s="150"/>
      <c r="M568" s="156"/>
      <c r="T568" s="157"/>
      <c r="AT568" s="152" t="s">
        <v>159</v>
      </c>
      <c r="AU568" s="152" t="s">
        <v>87</v>
      </c>
      <c r="AV568" s="12" t="s">
        <v>87</v>
      </c>
      <c r="AW568" s="12" t="s">
        <v>39</v>
      </c>
      <c r="AX568" s="12" t="s">
        <v>78</v>
      </c>
      <c r="AY568" s="152" t="s">
        <v>147</v>
      </c>
    </row>
    <row r="569" spans="2:65" s="13" customFormat="1" ht="11.25">
      <c r="B569" s="158"/>
      <c r="D569" s="151" t="s">
        <v>159</v>
      </c>
      <c r="E569" s="159" t="s">
        <v>32</v>
      </c>
      <c r="F569" s="160" t="s">
        <v>162</v>
      </c>
      <c r="H569" s="161">
        <v>141.94900000000001</v>
      </c>
      <c r="I569" s="162"/>
      <c r="L569" s="158"/>
      <c r="M569" s="163"/>
      <c r="T569" s="164"/>
      <c r="AT569" s="159" t="s">
        <v>159</v>
      </c>
      <c r="AU569" s="159" t="s">
        <v>87</v>
      </c>
      <c r="AV569" s="13" t="s">
        <v>155</v>
      </c>
      <c r="AW569" s="13" t="s">
        <v>39</v>
      </c>
      <c r="AX569" s="13" t="s">
        <v>85</v>
      </c>
      <c r="AY569" s="159" t="s">
        <v>147</v>
      </c>
    </row>
    <row r="570" spans="2:65" s="1" customFormat="1" ht="44.25" customHeight="1">
      <c r="B570" s="34"/>
      <c r="C570" s="133" t="s">
        <v>569</v>
      </c>
      <c r="D570" s="133" t="s">
        <v>150</v>
      </c>
      <c r="E570" s="134" t="s">
        <v>600</v>
      </c>
      <c r="F570" s="135" t="s">
        <v>601</v>
      </c>
      <c r="G570" s="136" t="s">
        <v>165</v>
      </c>
      <c r="H570" s="137">
        <v>1203.5519999999999</v>
      </c>
      <c r="I570" s="138"/>
      <c r="J570" s="139">
        <f>ROUND(I570*H570,2)</f>
        <v>0</v>
      </c>
      <c r="K570" s="135" t="s">
        <v>154</v>
      </c>
      <c r="L570" s="34"/>
      <c r="M570" s="140" t="s">
        <v>32</v>
      </c>
      <c r="N570" s="141" t="s">
        <v>49</v>
      </c>
      <c r="P570" s="142">
        <f>O570*H570</f>
        <v>0</v>
      </c>
      <c r="Q570" s="142">
        <v>1.0000000000000001E-5</v>
      </c>
      <c r="R570" s="142">
        <f>Q570*H570</f>
        <v>1.2035519999999999E-2</v>
      </c>
      <c r="S570" s="142">
        <v>0</v>
      </c>
      <c r="T570" s="143">
        <f>S570*H570</f>
        <v>0</v>
      </c>
      <c r="AR570" s="144" t="s">
        <v>284</v>
      </c>
      <c r="AT570" s="144" t="s">
        <v>150</v>
      </c>
      <c r="AU570" s="144" t="s">
        <v>87</v>
      </c>
      <c r="AY570" s="18" t="s">
        <v>147</v>
      </c>
      <c r="BE570" s="145">
        <f>IF(N570="základní",J570,0)</f>
        <v>0</v>
      </c>
      <c r="BF570" s="145">
        <f>IF(N570="snížená",J570,0)</f>
        <v>0</v>
      </c>
      <c r="BG570" s="145">
        <f>IF(N570="zákl. přenesená",J570,0)</f>
        <v>0</v>
      </c>
      <c r="BH570" s="145">
        <f>IF(N570="sníž. přenesená",J570,0)</f>
        <v>0</v>
      </c>
      <c r="BI570" s="145">
        <f>IF(N570="nulová",J570,0)</f>
        <v>0</v>
      </c>
      <c r="BJ570" s="18" t="s">
        <v>85</v>
      </c>
      <c r="BK570" s="145">
        <f>ROUND(I570*H570,2)</f>
        <v>0</v>
      </c>
      <c r="BL570" s="18" t="s">
        <v>284</v>
      </c>
      <c r="BM570" s="144" t="s">
        <v>1527</v>
      </c>
    </row>
    <row r="571" spans="2:65" s="1" customFormat="1" ht="11.25">
      <c r="B571" s="34"/>
      <c r="D571" s="146" t="s">
        <v>157</v>
      </c>
      <c r="F571" s="147" t="s">
        <v>603</v>
      </c>
      <c r="I571" s="148"/>
      <c r="L571" s="34"/>
      <c r="M571" s="149"/>
      <c r="T571" s="55"/>
      <c r="AT571" s="18" t="s">
        <v>157</v>
      </c>
      <c r="AU571" s="18" t="s">
        <v>87</v>
      </c>
    </row>
    <row r="572" spans="2:65" s="1" customFormat="1" ht="19.5">
      <c r="B572" s="34"/>
      <c r="D572" s="151" t="s">
        <v>168</v>
      </c>
      <c r="F572" s="165" t="s">
        <v>604</v>
      </c>
      <c r="I572" s="148"/>
      <c r="L572" s="34"/>
      <c r="M572" s="149"/>
      <c r="T572" s="55"/>
      <c r="AT572" s="18" t="s">
        <v>168</v>
      </c>
      <c r="AU572" s="18" t="s">
        <v>87</v>
      </c>
    </row>
    <row r="573" spans="2:65" s="12" customFormat="1" ht="11.25">
      <c r="B573" s="150"/>
      <c r="D573" s="151" t="s">
        <v>159</v>
      </c>
      <c r="E573" s="152" t="s">
        <v>32</v>
      </c>
      <c r="F573" s="153" t="s">
        <v>1528</v>
      </c>
      <c r="H573" s="154">
        <v>1203.5519999999999</v>
      </c>
      <c r="I573" s="155"/>
      <c r="L573" s="150"/>
      <c r="M573" s="156"/>
      <c r="T573" s="157"/>
      <c r="AT573" s="152" t="s">
        <v>159</v>
      </c>
      <c r="AU573" s="152" t="s">
        <v>87</v>
      </c>
      <c r="AV573" s="12" t="s">
        <v>87</v>
      </c>
      <c r="AW573" s="12" t="s">
        <v>39</v>
      </c>
      <c r="AX573" s="12" t="s">
        <v>85</v>
      </c>
      <c r="AY573" s="152" t="s">
        <v>147</v>
      </c>
    </row>
    <row r="574" spans="2:65" s="1" customFormat="1" ht="24.2" customHeight="1">
      <c r="B574" s="34"/>
      <c r="C574" s="133" t="s">
        <v>574</v>
      </c>
      <c r="D574" s="133" t="s">
        <v>150</v>
      </c>
      <c r="E574" s="134" t="s">
        <v>608</v>
      </c>
      <c r="F574" s="135" t="s">
        <v>609</v>
      </c>
      <c r="G574" s="136" t="s">
        <v>165</v>
      </c>
      <c r="H574" s="137">
        <v>435.93</v>
      </c>
      <c r="I574" s="138"/>
      <c r="J574" s="139">
        <f>ROUND(I574*H574,2)</f>
        <v>0</v>
      </c>
      <c r="K574" s="135" t="s">
        <v>32</v>
      </c>
      <c r="L574" s="34"/>
      <c r="M574" s="140" t="s">
        <v>32</v>
      </c>
      <c r="N574" s="141" t="s">
        <v>49</v>
      </c>
      <c r="P574" s="142">
        <f>O574*H574</f>
        <v>0</v>
      </c>
      <c r="Q574" s="142">
        <v>2.1000000000000001E-4</v>
      </c>
      <c r="R574" s="142">
        <f>Q574*H574</f>
        <v>9.154530000000001E-2</v>
      </c>
      <c r="S574" s="142">
        <v>0</v>
      </c>
      <c r="T574" s="143">
        <f>S574*H574</f>
        <v>0</v>
      </c>
      <c r="AR574" s="144" t="s">
        <v>284</v>
      </c>
      <c r="AT574" s="144" t="s">
        <v>150</v>
      </c>
      <c r="AU574" s="144" t="s">
        <v>87</v>
      </c>
      <c r="AY574" s="18" t="s">
        <v>147</v>
      </c>
      <c r="BE574" s="145">
        <f>IF(N574="základní",J574,0)</f>
        <v>0</v>
      </c>
      <c r="BF574" s="145">
        <f>IF(N574="snížená",J574,0)</f>
        <v>0</v>
      </c>
      <c r="BG574" s="145">
        <f>IF(N574="zákl. přenesená",J574,0)</f>
        <v>0</v>
      </c>
      <c r="BH574" s="145">
        <f>IF(N574="sníž. přenesená",J574,0)</f>
        <v>0</v>
      </c>
      <c r="BI574" s="145">
        <f>IF(N574="nulová",J574,0)</f>
        <v>0</v>
      </c>
      <c r="BJ574" s="18" t="s">
        <v>85</v>
      </c>
      <c r="BK574" s="145">
        <f>ROUND(I574*H574,2)</f>
        <v>0</v>
      </c>
      <c r="BL574" s="18" t="s">
        <v>284</v>
      </c>
      <c r="BM574" s="144" t="s">
        <v>1529</v>
      </c>
    </row>
    <row r="575" spans="2:65" s="14" customFormat="1" ht="11.25">
      <c r="B575" s="166"/>
      <c r="D575" s="151" t="s">
        <v>159</v>
      </c>
      <c r="E575" s="167" t="s">
        <v>32</v>
      </c>
      <c r="F575" s="168" t="s">
        <v>99</v>
      </c>
      <c r="H575" s="167" t="s">
        <v>32</v>
      </c>
      <c r="I575" s="169"/>
      <c r="L575" s="166"/>
      <c r="M575" s="170"/>
      <c r="T575" s="171"/>
      <c r="AT575" s="167" t="s">
        <v>159</v>
      </c>
      <c r="AU575" s="167" t="s">
        <v>87</v>
      </c>
      <c r="AV575" s="14" t="s">
        <v>85</v>
      </c>
      <c r="AW575" s="14" t="s">
        <v>39</v>
      </c>
      <c r="AX575" s="14" t="s">
        <v>78</v>
      </c>
      <c r="AY575" s="167" t="s">
        <v>147</v>
      </c>
    </row>
    <row r="576" spans="2:65" s="12" customFormat="1" ht="11.25">
      <c r="B576" s="150"/>
      <c r="D576" s="151" t="s">
        <v>159</v>
      </c>
      <c r="E576" s="152" t="s">
        <v>32</v>
      </c>
      <c r="F576" s="153" t="s">
        <v>1530</v>
      </c>
      <c r="H576" s="154">
        <v>51.12</v>
      </c>
      <c r="I576" s="155"/>
      <c r="L576" s="150"/>
      <c r="M576" s="156"/>
      <c r="T576" s="157"/>
      <c r="AT576" s="152" t="s">
        <v>159</v>
      </c>
      <c r="AU576" s="152" t="s">
        <v>87</v>
      </c>
      <c r="AV576" s="12" t="s">
        <v>87</v>
      </c>
      <c r="AW576" s="12" t="s">
        <v>39</v>
      </c>
      <c r="AX576" s="12" t="s">
        <v>78</v>
      </c>
      <c r="AY576" s="152" t="s">
        <v>147</v>
      </c>
    </row>
    <row r="577" spans="2:65" s="12" customFormat="1" ht="11.25">
      <c r="B577" s="150"/>
      <c r="D577" s="151" t="s">
        <v>159</v>
      </c>
      <c r="E577" s="152" t="s">
        <v>32</v>
      </c>
      <c r="F577" s="153" t="s">
        <v>1531</v>
      </c>
      <c r="H577" s="154">
        <v>44.04</v>
      </c>
      <c r="I577" s="155"/>
      <c r="L577" s="150"/>
      <c r="M577" s="156"/>
      <c r="T577" s="157"/>
      <c r="AT577" s="152" t="s">
        <v>159</v>
      </c>
      <c r="AU577" s="152" t="s">
        <v>87</v>
      </c>
      <c r="AV577" s="12" t="s">
        <v>87</v>
      </c>
      <c r="AW577" s="12" t="s">
        <v>39</v>
      </c>
      <c r="AX577" s="12" t="s">
        <v>78</v>
      </c>
      <c r="AY577" s="152" t="s">
        <v>147</v>
      </c>
    </row>
    <row r="578" spans="2:65" s="12" customFormat="1" ht="11.25">
      <c r="B578" s="150"/>
      <c r="D578" s="151" t="s">
        <v>159</v>
      </c>
      <c r="E578" s="152" t="s">
        <v>32</v>
      </c>
      <c r="F578" s="153" t="s">
        <v>1532</v>
      </c>
      <c r="H578" s="154">
        <v>155.85</v>
      </c>
      <c r="I578" s="155"/>
      <c r="L578" s="150"/>
      <c r="M578" s="156"/>
      <c r="T578" s="157"/>
      <c r="AT578" s="152" t="s">
        <v>159</v>
      </c>
      <c r="AU578" s="152" t="s">
        <v>87</v>
      </c>
      <c r="AV578" s="12" t="s">
        <v>87</v>
      </c>
      <c r="AW578" s="12" t="s">
        <v>39</v>
      </c>
      <c r="AX578" s="12" t="s">
        <v>78</v>
      </c>
      <c r="AY578" s="152" t="s">
        <v>147</v>
      </c>
    </row>
    <row r="579" spans="2:65" s="12" customFormat="1" ht="11.25">
      <c r="B579" s="150"/>
      <c r="D579" s="151" t="s">
        <v>159</v>
      </c>
      <c r="E579" s="152" t="s">
        <v>32</v>
      </c>
      <c r="F579" s="153" t="s">
        <v>1533</v>
      </c>
      <c r="H579" s="154">
        <v>50.28</v>
      </c>
      <c r="I579" s="155"/>
      <c r="L579" s="150"/>
      <c r="M579" s="156"/>
      <c r="T579" s="157"/>
      <c r="AT579" s="152" t="s">
        <v>159</v>
      </c>
      <c r="AU579" s="152" t="s">
        <v>87</v>
      </c>
      <c r="AV579" s="12" t="s">
        <v>87</v>
      </c>
      <c r="AW579" s="12" t="s">
        <v>39</v>
      </c>
      <c r="AX579" s="12" t="s">
        <v>78</v>
      </c>
      <c r="AY579" s="152" t="s">
        <v>147</v>
      </c>
    </row>
    <row r="580" spans="2:65" s="12" customFormat="1" ht="11.25">
      <c r="B580" s="150"/>
      <c r="D580" s="151" t="s">
        <v>159</v>
      </c>
      <c r="E580" s="152" t="s">
        <v>32</v>
      </c>
      <c r="F580" s="153" t="s">
        <v>1534</v>
      </c>
      <c r="H580" s="154">
        <v>47.43</v>
      </c>
      <c r="I580" s="155"/>
      <c r="L580" s="150"/>
      <c r="M580" s="156"/>
      <c r="T580" s="157"/>
      <c r="AT580" s="152" t="s">
        <v>159</v>
      </c>
      <c r="AU580" s="152" t="s">
        <v>87</v>
      </c>
      <c r="AV580" s="12" t="s">
        <v>87</v>
      </c>
      <c r="AW580" s="12" t="s">
        <v>39</v>
      </c>
      <c r="AX580" s="12" t="s">
        <v>78</v>
      </c>
      <c r="AY580" s="152" t="s">
        <v>147</v>
      </c>
    </row>
    <row r="581" spans="2:65" s="12" customFormat="1" ht="11.25">
      <c r="B581" s="150"/>
      <c r="D581" s="151" t="s">
        <v>159</v>
      </c>
      <c r="E581" s="152" t="s">
        <v>32</v>
      </c>
      <c r="F581" s="153" t="s">
        <v>1535</v>
      </c>
      <c r="H581" s="154">
        <v>41.76</v>
      </c>
      <c r="I581" s="155"/>
      <c r="L581" s="150"/>
      <c r="M581" s="156"/>
      <c r="T581" s="157"/>
      <c r="AT581" s="152" t="s">
        <v>159</v>
      </c>
      <c r="AU581" s="152" t="s">
        <v>87</v>
      </c>
      <c r="AV581" s="12" t="s">
        <v>87</v>
      </c>
      <c r="AW581" s="12" t="s">
        <v>39</v>
      </c>
      <c r="AX581" s="12" t="s">
        <v>78</v>
      </c>
      <c r="AY581" s="152" t="s">
        <v>147</v>
      </c>
    </row>
    <row r="582" spans="2:65" s="12" customFormat="1" ht="11.25">
      <c r="B582" s="150"/>
      <c r="D582" s="151" t="s">
        <v>159</v>
      </c>
      <c r="E582" s="152" t="s">
        <v>32</v>
      </c>
      <c r="F582" s="153" t="s">
        <v>1536</v>
      </c>
      <c r="H582" s="154">
        <v>45.45</v>
      </c>
      <c r="I582" s="155"/>
      <c r="L582" s="150"/>
      <c r="M582" s="156"/>
      <c r="T582" s="157"/>
      <c r="AT582" s="152" t="s">
        <v>159</v>
      </c>
      <c r="AU582" s="152" t="s">
        <v>87</v>
      </c>
      <c r="AV582" s="12" t="s">
        <v>87</v>
      </c>
      <c r="AW582" s="12" t="s">
        <v>39</v>
      </c>
      <c r="AX582" s="12" t="s">
        <v>78</v>
      </c>
      <c r="AY582" s="152" t="s">
        <v>147</v>
      </c>
    </row>
    <row r="583" spans="2:65" s="13" customFormat="1" ht="11.25">
      <c r="B583" s="158"/>
      <c r="D583" s="151" t="s">
        <v>159</v>
      </c>
      <c r="E583" s="159" t="s">
        <v>32</v>
      </c>
      <c r="F583" s="160" t="s">
        <v>162</v>
      </c>
      <c r="H583" s="161">
        <v>435.92999999999995</v>
      </c>
      <c r="I583" s="162"/>
      <c r="L583" s="158"/>
      <c r="M583" s="163"/>
      <c r="T583" s="164"/>
      <c r="AT583" s="159" t="s">
        <v>159</v>
      </c>
      <c r="AU583" s="159" t="s">
        <v>87</v>
      </c>
      <c r="AV583" s="13" t="s">
        <v>155</v>
      </c>
      <c r="AW583" s="13" t="s">
        <v>39</v>
      </c>
      <c r="AX583" s="13" t="s">
        <v>85</v>
      </c>
      <c r="AY583" s="159" t="s">
        <v>147</v>
      </c>
    </row>
    <row r="584" spans="2:65" s="1" customFormat="1" ht="33" customHeight="1">
      <c r="B584" s="34"/>
      <c r="C584" s="133" t="s">
        <v>579</v>
      </c>
      <c r="D584" s="133" t="s">
        <v>150</v>
      </c>
      <c r="E584" s="134" t="s">
        <v>637</v>
      </c>
      <c r="F584" s="135" t="s">
        <v>638</v>
      </c>
      <c r="G584" s="136" t="s">
        <v>165</v>
      </c>
      <c r="H584" s="137">
        <v>50.325000000000003</v>
      </c>
      <c r="I584" s="138"/>
      <c r="J584" s="139">
        <f>ROUND(I584*H584,2)</f>
        <v>0</v>
      </c>
      <c r="K584" s="135" t="s">
        <v>32</v>
      </c>
      <c r="L584" s="34"/>
      <c r="M584" s="140" t="s">
        <v>32</v>
      </c>
      <c r="N584" s="141" t="s">
        <v>49</v>
      </c>
      <c r="P584" s="142">
        <f>O584*H584</f>
        <v>0</v>
      </c>
      <c r="Q584" s="142">
        <v>2.1000000000000001E-4</v>
      </c>
      <c r="R584" s="142">
        <f>Q584*H584</f>
        <v>1.0568250000000001E-2</v>
      </c>
      <c r="S584" s="142">
        <v>0</v>
      </c>
      <c r="T584" s="143">
        <f>S584*H584</f>
        <v>0</v>
      </c>
      <c r="AR584" s="144" t="s">
        <v>284</v>
      </c>
      <c r="AT584" s="144" t="s">
        <v>150</v>
      </c>
      <c r="AU584" s="144" t="s">
        <v>87</v>
      </c>
      <c r="AY584" s="18" t="s">
        <v>147</v>
      </c>
      <c r="BE584" s="145">
        <f>IF(N584="základní",J584,0)</f>
        <v>0</v>
      </c>
      <c r="BF584" s="145">
        <f>IF(N584="snížená",J584,0)</f>
        <v>0</v>
      </c>
      <c r="BG584" s="145">
        <f>IF(N584="zákl. přenesená",J584,0)</f>
        <v>0</v>
      </c>
      <c r="BH584" s="145">
        <f>IF(N584="sníž. přenesená",J584,0)</f>
        <v>0</v>
      </c>
      <c r="BI584" s="145">
        <f>IF(N584="nulová",J584,0)</f>
        <v>0</v>
      </c>
      <c r="BJ584" s="18" t="s">
        <v>85</v>
      </c>
      <c r="BK584" s="145">
        <f>ROUND(I584*H584,2)</f>
        <v>0</v>
      </c>
      <c r="BL584" s="18" t="s">
        <v>284</v>
      </c>
      <c r="BM584" s="144" t="s">
        <v>1537</v>
      </c>
    </row>
    <row r="585" spans="2:65" s="14" customFormat="1" ht="11.25">
      <c r="B585" s="166"/>
      <c r="D585" s="151" t="s">
        <v>159</v>
      </c>
      <c r="E585" s="167" t="s">
        <v>32</v>
      </c>
      <c r="F585" s="168" t="s">
        <v>99</v>
      </c>
      <c r="H585" s="167" t="s">
        <v>32</v>
      </c>
      <c r="I585" s="169"/>
      <c r="L585" s="166"/>
      <c r="M585" s="170"/>
      <c r="T585" s="171"/>
      <c r="AT585" s="167" t="s">
        <v>159</v>
      </c>
      <c r="AU585" s="167" t="s">
        <v>87</v>
      </c>
      <c r="AV585" s="14" t="s">
        <v>85</v>
      </c>
      <c r="AW585" s="14" t="s">
        <v>39</v>
      </c>
      <c r="AX585" s="14" t="s">
        <v>78</v>
      </c>
      <c r="AY585" s="167" t="s">
        <v>147</v>
      </c>
    </row>
    <row r="586" spans="2:65" s="12" customFormat="1" ht="11.25">
      <c r="B586" s="150"/>
      <c r="D586" s="151" t="s">
        <v>159</v>
      </c>
      <c r="E586" s="152" t="s">
        <v>32</v>
      </c>
      <c r="F586" s="153" t="s">
        <v>1538</v>
      </c>
      <c r="H586" s="154">
        <v>50.325000000000003</v>
      </c>
      <c r="I586" s="155"/>
      <c r="L586" s="150"/>
      <c r="M586" s="156"/>
      <c r="T586" s="157"/>
      <c r="AT586" s="152" t="s">
        <v>159</v>
      </c>
      <c r="AU586" s="152" t="s">
        <v>87</v>
      </c>
      <c r="AV586" s="12" t="s">
        <v>87</v>
      </c>
      <c r="AW586" s="12" t="s">
        <v>39</v>
      </c>
      <c r="AX586" s="12" t="s">
        <v>85</v>
      </c>
      <c r="AY586" s="152" t="s">
        <v>147</v>
      </c>
    </row>
    <row r="587" spans="2:65" s="11" customFormat="1" ht="25.9" customHeight="1">
      <c r="B587" s="121"/>
      <c r="D587" s="122" t="s">
        <v>77</v>
      </c>
      <c r="E587" s="123" t="s">
        <v>322</v>
      </c>
      <c r="F587" s="123" t="s">
        <v>643</v>
      </c>
      <c r="I587" s="124"/>
      <c r="J587" s="125">
        <f>BK587</f>
        <v>0</v>
      </c>
      <c r="L587" s="121"/>
      <c r="M587" s="126"/>
      <c r="P587" s="127">
        <f>P588</f>
        <v>0</v>
      </c>
      <c r="R587" s="127">
        <f>R588</f>
        <v>0.78020999999999996</v>
      </c>
      <c r="T587" s="128">
        <f>T588</f>
        <v>5.8079700000000001</v>
      </c>
      <c r="AR587" s="122" t="s">
        <v>190</v>
      </c>
      <c r="AT587" s="129" t="s">
        <v>77</v>
      </c>
      <c r="AU587" s="129" t="s">
        <v>78</v>
      </c>
      <c r="AY587" s="122" t="s">
        <v>147</v>
      </c>
      <c r="BK587" s="130">
        <f>BK588</f>
        <v>0</v>
      </c>
    </row>
    <row r="588" spans="2:65" s="11" customFormat="1" ht="22.9" customHeight="1">
      <c r="B588" s="121"/>
      <c r="D588" s="122" t="s">
        <v>77</v>
      </c>
      <c r="E588" s="131" t="s">
        <v>644</v>
      </c>
      <c r="F588" s="131" t="s">
        <v>645</v>
      </c>
      <c r="I588" s="124"/>
      <c r="J588" s="132">
        <f>BK588</f>
        <v>0</v>
      </c>
      <c r="L588" s="121"/>
      <c r="M588" s="126"/>
      <c r="P588" s="127">
        <f>SUM(P589:P650)</f>
        <v>0</v>
      </c>
      <c r="R588" s="127">
        <f>SUM(R589:R650)</f>
        <v>0.78020999999999996</v>
      </c>
      <c r="T588" s="128">
        <f>SUM(T589:T650)</f>
        <v>5.8079700000000001</v>
      </c>
      <c r="AR588" s="122" t="s">
        <v>190</v>
      </c>
      <c r="AT588" s="129" t="s">
        <v>77</v>
      </c>
      <c r="AU588" s="129" t="s">
        <v>85</v>
      </c>
      <c r="AY588" s="122" t="s">
        <v>147</v>
      </c>
      <c r="BK588" s="130">
        <f>SUM(BK589:BK650)</f>
        <v>0</v>
      </c>
    </row>
    <row r="589" spans="2:65" s="1" customFormat="1" ht="24.2" customHeight="1">
      <c r="B589" s="34"/>
      <c r="C589" s="133" t="s">
        <v>586</v>
      </c>
      <c r="D589" s="133" t="s">
        <v>150</v>
      </c>
      <c r="E589" s="134" t="s">
        <v>647</v>
      </c>
      <c r="F589" s="135" t="s">
        <v>648</v>
      </c>
      <c r="G589" s="136" t="s">
        <v>242</v>
      </c>
      <c r="H589" s="137">
        <v>245</v>
      </c>
      <c r="I589" s="138"/>
      <c r="J589" s="139">
        <f>ROUND(I589*H589,2)</f>
        <v>0</v>
      </c>
      <c r="K589" s="135" t="s">
        <v>154</v>
      </c>
      <c r="L589" s="34"/>
      <c r="M589" s="140" t="s">
        <v>32</v>
      </c>
      <c r="N589" s="141" t="s">
        <v>49</v>
      </c>
      <c r="P589" s="142">
        <f>O589*H589</f>
        <v>0</v>
      </c>
      <c r="Q589" s="142">
        <v>1.4999999999999999E-4</v>
      </c>
      <c r="R589" s="142">
        <f>Q589*H589</f>
        <v>3.6749999999999998E-2</v>
      </c>
      <c r="S589" s="142">
        <v>0</v>
      </c>
      <c r="T589" s="143">
        <f>S589*H589</f>
        <v>0</v>
      </c>
      <c r="AR589" s="144" t="s">
        <v>649</v>
      </c>
      <c r="AT589" s="144" t="s">
        <v>150</v>
      </c>
      <c r="AU589" s="144" t="s">
        <v>87</v>
      </c>
      <c r="AY589" s="18" t="s">
        <v>147</v>
      </c>
      <c r="BE589" s="145">
        <f>IF(N589="základní",J589,0)</f>
        <v>0</v>
      </c>
      <c r="BF589" s="145">
        <f>IF(N589="snížená",J589,0)</f>
        <v>0</v>
      </c>
      <c r="BG589" s="145">
        <f>IF(N589="zákl. přenesená",J589,0)</f>
        <v>0</v>
      </c>
      <c r="BH589" s="145">
        <f>IF(N589="sníž. přenesená",J589,0)</f>
        <v>0</v>
      </c>
      <c r="BI589" s="145">
        <f>IF(N589="nulová",J589,0)</f>
        <v>0</v>
      </c>
      <c r="BJ589" s="18" t="s">
        <v>85</v>
      </c>
      <c r="BK589" s="145">
        <f>ROUND(I589*H589,2)</f>
        <v>0</v>
      </c>
      <c r="BL589" s="18" t="s">
        <v>649</v>
      </c>
      <c r="BM589" s="144" t="s">
        <v>1539</v>
      </c>
    </row>
    <row r="590" spans="2:65" s="1" customFormat="1" ht="11.25">
      <c r="B590" s="34"/>
      <c r="D590" s="146" t="s">
        <v>157</v>
      </c>
      <c r="F590" s="147" t="s">
        <v>651</v>
      </c>
      <c r="I590" s="148"/>
      <c r="L590" s="34"/>
      <c r="M590" s="149"/>
      <c r="T590" s="55"/>
      <c r="AT590" s="18" t="s">
        <v>157</v>
      </c>
      <c r="AU590" s="18" t="s">
        <v>87</v>
      </c>
    </row>
    <row r="591" spans="2:65" s="12" customFormat="1" ht="11.25">
      <c r="B591" s="150"/>
      <c r="D591" s="151" t="s">
        <v>159</v>
      </c>
      <c r="E591" s="152" t="s">
        <v>32</v>
      </c>
      <c r="F591" s="153" t="s">
        <v>1540</v>
      </c>
      <c r="H591" s="154">
        <v>245</v>
      </c>
      <c r="I591" s="155"/>
      <c r="L591" s="150"/>
      <c r="M591" s="156"/>
      <c r="T591" s="157"/>
      <c r="AT591" s="152" t="s">
        <v>159</v>
      </c>
      <c r="AU591" s="152" t="s">
        <v>87</v>
      </c>
      <c r="AV591" s="12" t="s">
        <v>87</v>
      </c>
      <c r="AW591" s="12" t="s">
        <v>39</v>
      </c>
      <c r="AX591" s="12" t="s">
        <v>85</v>
      </c>
      <c r="AY591" s="152" t="s">
        <v>147</v>
      </c>
    </row>
    <row r="592" spans="2:65" s="1" customFormat="1" ht="24.2" customHeight="1">
      <c r="B592" s="34"/>
      <c r="C592" s="133" t="s">
        <v>592</v>
      </c>
      <c r="D592" s="133" t="s">
        <v>150</v>
      </c>
      <c r="E592" s="134" t="s">
        <v>654</v>
      </c>
      <c r="F592" s="135" t="s">
        <v>655</v>
      </c>
      <c r="G592" s="136" t="s">
        <v>242</v>
      </c>
      <c r="H592" s="137">
        <v>450</v>
      </c>
      <c r="I592" s="138"/>
      <c r="J592" s="139">
        <f>ROUND(I592*H592,2)</f>
        <v>0</v>
      </c>
      <c r="K592" s="135" t="s">
        <v>154</v>
      </c>
      <c r="L592" s="34"/>
      <c r="M592" s="140" t="s">
        <v>32</v>
      </c>
      <c r="N592" s="141" t="s">
        <v>49</v>
      </c>
      <c r="P592" s="142">
        <f>O592*H592</f>
        <v>0</v>
      </c>
      <c r="Q592" s="142">
        <v>1.4999999999999999E-4</v>
      </c>
      <c r="R592" s="142">
        <f>Q592*H592</f>
        <v>6.7499999999999991E-2</v>
      </c>
      <c r="S592" s="142">
        <v>0</v>
      </c>
      <c r="T592" s="143">
        <f>S592*H592</f>
        <v>0</v>
      </c>
      <c r="AR592" s="144" t="s">
        <v>649</v>
      </c>
      <c r="AT592" s="144" t="s">
        <v>150</v>
      </c>
      <c r="AU592" s="144" t="s">
        <v>87</v>
      </c>
      <c r="AY592" s="18" t="s">
        <v>147</v>
      </c>
      <c r="BE592" s="145">
        <f>IF(N592="základní",J592,0)</f>
        <v>0</v>
      </c>
      <c r="BF592" s="145">
        <f>IF(N592="snížená",J592,0)</f>
        <v>0</v>
      </c>
      <c r="BG592" s="145">
        <f>IF(N592="zákl. přenesená",J592,0)</f>
        <v>0</v>
      </c>
      <c r="BH592" s="145">
        <f>IF(N592="sníž. přenesená",J592,0)</f>
        <v>0</v>
      </c>
      <c r="BI592" s="145">
        <f>IF(N592="nulová",J592,0)</f>
        <v>0</v>
      </c>
      <c r="BJ592" s="18" t="s">
        <v>85</v>
      </c>
      <c r="BK592" s="145">
        <f>ROUND(I592*H592,2)</f>
        <v>0</v>
      </c>
      <c r="BL592" s="18" t="s">
        <v>649</v>
      </c>
      <c r="BM592" s="144" t="s">
        <v>1541</v>
      </c>
    </row>
    <row r="593" spans="2:65" s="1" customFormat="1" ht="11.25">
      <c r="B593" s="34"/>
      <c r="D593" s="146" t="s">
        <v>157</v>
      </c>
      <c r="F593" s="147" t="s">
        <v>657</v>
      </c>
      <c r="I593" s="148"/>
      <c r="L593" s="34"/>
      <c r="M593" s="149"/>
      <c r="T593" s="55"/>
      <c r="AT593" s="18" t="s">
        <v>157</v>
      </c>
      <c r="AU593" s="18" t="s">
        <v>87</v>
      </c>
    </row>
    <row r="594" spans="2:65" s="12" customFormat="1" ht="11.25">
      <c r="B594" s="150"/>
      <c r="D594" s="151" t="s">
        <v>159</v>
      </c>
      <c r="E594" s="152" t="s">
        <v>32</v>
      </c>
      <c r="F594" s="153" t="s">
        <v>1542</v>
      </c>
      <c r="H594" s="154">
        <v>450</v>
      </c>
      <c r="I594" s="155"/>
      <c r="L594" s="150"/>
      <c r="M594" s="156"/>
      <c r="T594" s="157"/>
      <c r="AT594" s="152" t="s">
        <v>159</v>
      </c>
      <c r="AU594" s="152" t="s">
        <v>87</v>
      </c>
      <c r="AV594" s="12" t="s">
        <v>87</v>
      </c>
      <c r="AW594" s="12" t="s">
        <v>39</v>
      </c>
      <c r="AX594" s="12" t="s">
        <v>85</v>
      </c>
      <c r="AY594" s="152" t="s">
        <v>147</v>
      </c>
    </row>
    <row r="595" spans="2:65" s="1" customFormat="1" ht="24.2" customHeight="1">
      <c r="B595" s="34"/>
      <c r="C595" s="133" t="s">
        <v>599</v>
      </c>
      <c r="D595" s="133" t="s">
        <v>150</v>
      </c>
      <c r="E595" s="134" t="s">
        <v>660</v>
      </c>
      <c r="F595" s="135" t="s">
        <v>661</v>
      </c>
      <c r="G595" s="136" t="s">
        <v>242</v>
      </c>
      <c r="H595" s="137">
        <v>220</v>
      </c>
      <c r="I595" s="138"/>
      <c r="J595" s="139">
        <f>ROUND(I595*H595,2)</f>
        <v>0</v>
      </c>
      <c r="K595" s="135" t="s">
        <v>154</v>
      </c>
      <c r="L595" s="34"/>
      <c r="M595" s="140" t="s">
        <v>32</v>
      </c>
      <c r="N595" s="141" t="s">
        <v>49</v>
      </c>
      <c r="P595" s="142">
        <f>O595*H595</f>
        <v>0</v>
      </c>
      <c r="Q595" s="142">
        <v>3.5E-4</v>
      </c>
      <c r="R595" s="142">
        <f>Q595*H595</f>
        <v>7.6999999999999999E-2</v>
      </c>
      <c r="S595" s="142">
        <v>0</v>
      </c>
      <c r="T595" s="143">
        <f>S595*H595</f>
        <v>0</v>
      </c>
      <c r="AR595" s="144" t="s">
        <v>649</v>
      </c>
      <c r="AT595" s="144" t="s">
        <v>150</v>
      </c>
      <c r="AU595" s="144" t="s">
        <v>87</v>
      </c>
      <c r="AY595" s="18" t="s">
        <v>147</v>
      </c>
      <c r="BE595" s="145">
        <f>IF(N595="základní",J595,0)</f>
        <v>0</v>
      </c>
      <c r="BF595" s="145">
        <f>IF(N595="snížená",J595,0)</f>
        <v>0</v>
      </c>
      <c r="BG595" s="145">
        <f>IF(N595="zákl. přenesená",J595,0)</f>
        <v>0</v>
      </c>
      <c r="BH595" s="145">
        <f>IF(N595="sníž. přenesená",J595,0)</f>
        <v>0</v>
      </c>
      <c r="BI595" s="145">
        <f>IF(N595="nulová",J595,0)</f>
        <v>0</v>
      </c>
      <c r="BJ595" s="18" t="s">
        <v>85</v>
      </c>
      <c r="BK595" s="145">
        <f>ROUND(I595*H595,2)</f>
        <v>0</v>
      </c>
      <c r="BL595" s="18" t="s">
        <v>649</v>
      </c>
      <c r="BM595" s="144" t="s">
        <v>1543</v>
      </c>
    </row>
    <row r="596" spans="2:65" s="1" customFormat="1" ht="11.25">
      <c r="B596" s="34"/>
      <c r="D596" s="146" t="s">
        <v>157</v>
      </c>
      <c r="F596" s="147" t="s">
        <v>663</v>
      </c>
      <c r="I596" s="148"/>
      <c r="L596" s="34"/>
      <c r="M596" s="149"/>
      <c r="T596" s="55"/>
      <c r="AT596" s="18" t="s">
        <v>157</v>
      </c>
      <c r="AU596" s="18" t="s">
        <v>87</v>
      </c>
    </row>
    <row r="597" spans="2:65" s="12" customFormat="1" ht="11.25">
      <c r="B597" s="150"/>
      <c r="D597" s="151" t="s">
        <v>159</v>
      </c>
      <c r="E597" s="152" t="s">
        <v>32</v>
      </c>
      <c r="F597" s="153" t="s">
        <v>1544</v>
      </c>
      <c r="H597" s="154">
        <v>220</v>
      </c>
      <c r="I597" s="155"/>
      <c r="L597" s="150"/>
      <c r="M597" s="156"/>
      <c r="T597" s="157"/>
      <c r="AT597" s="152" t="s">
        <v>159</v>
      </c>
      <c r="AU597" s="152" t="s">
        <v>87</v>
      </c>
      <c r="AV597" s="12" t="s">
        <v>87</v>
      </c>
      <c r="AW597" s="12" t="s">
        <v>39</v>
      </c>
      <c r="AX597" s="12" t="s">
        <v>85</v>
      </c>
      <c r="AY597" s="152" t="s">
        <v>147</v>
      </c>
    </row>
    <row r="598" spans="2:65" s="1" customFormat="1" ht="24.2" customHeight="1">
      <c r="B598" s="34"/>
      <c r="C598" s="133" t="s">
        <v>607</v>
      </c>
      <c r="D598" s="133" t="s">
        <v>150</v>
      </c>
      <c r="E598" s="134" t="s">
        <v>666</v>
      </c>
      <c r="F598" s="135" t="s">
        <v>667</v>
      </c>
      <c r="G598" s="136" t="s">
        <v>242</v>
      </c>
      <c r="H598" s="137">
        <v>100</v>
      </c>
      <c r="I598" s="138"/>
      <c r="J598" s="139">
        <f>ROUND(I598*H598,2)</f>
        <v>0</v>
      </c>
      <c r="K598" s="135" t="s">
        <v>154</v>
      </c>
      <c r="L598" s="34"/>
      <c r="M598" s="140" t="s">
        <v>32</v>
      </c>
      <c r="N598" s="141" t="s">
        <v>49</v>
      </c>
      <c r="P598" s="142">
        <f>O598*H598</f>
        <v>0</v>
      </c>
      <c r="Q598" s="142">
        <v>4.2000000000000002E-4</v>
      </c>
      <c r="R598" s="142">
        <f>Q598*H598</f>
        <v>4.2000000000000003E-2</v>
      </c>
      <c r="S598" s="142">
        <v>0</v>
      </c>
      <c r="T598" s="143">
        <f>S598*H598</f>
        <v>0</v>
      </c>
      <c r="AR598" s="144" t="s">
        <v>649</v>
      </c>
      <c r="AT598" s="144" t="s">
        <v>150</v>
      </c>
      <c r="AU598" s="144" t="s">
        <v>87</v>
      </c>
      <c r="AY598" s="18" t="s">
        <v>147</v>
      </c>
      <c r="BE598" s="145">
        <f>IF(N598="základní",J598,0)</f>
        <v>0</v>
      </c>
      <c r="BF598" s="145">
        <f>IF(N598="snížená",J598,0)</f>
        <v>0</v>
      </c>
      <c r="BG598" s="145">
        <f>IF(N598="zákl. přenesená",J598,0)</f>
        <v>0</v>
      </c>
      <c r="BH598" s="145">
        <f>IF(N598="sníž. přenesená",J598,0)</f>
        <v>0</v>
      </c>
      <c r="BI598" s="145">
        <f>IF(N598="nulová",J598,0)</f>
        <v>0</v>
      </c>
      <c r="BJ598" s="18" t="s">
        <v>85</v>
      </c>
      <c r="BK598" s="145">
        <f>ROUND(I598*H598,2)</f>
        <v>0</v>
      </c>
      <c r="BL598" s="18" t="s">
        <v>649</v>
      </c>
      <c r="BM598" s="144" t="s">
        <v>1545</v>
      </c>
    </row>
    <row r="599" spans="2:65" s="1" customFormat="1" ht="11.25">
      <c r="B599" s="34"/>
      <c r="D599" s="146" t="s">
        <v>157</v>
      </c>
      <c r="F599" s="147" t="s">
        <v>669</v>
      </c>
      <c r="I599" s="148"/>
      <c r="L599" s="34"/>
      <c r="M599" s="149"/>
      <c r="T599" s="55"/>
      <c r="AT599" s="18" t="s">
        <v>157</v>
      </c>
      <c r="AU599" s="18" t="s">
        <v>87</v>
      </c>
    </row>
    <row r="600" spans="2:65" s="12" customFormat="1" ht="11.25">
      <c r="B600" s="150"/>
      <c r="D600" s="151" t="s">
        <v>159</v>
      </c>
      <c r="E600" s="152" t="s">
        <v>32</v>
      </c>
      <c r="F600" s="153" t="s">
        <v>1546</v>
      </c>
      <c r="H600" s="154">
        <v>100</v>
      </c>
      <c r="I600" s="155"/>
      <c r="L600" s="150"/>
      <c r="M600" s="156"/>
      <c r="T600" s="157"/>
      <c r="AT600" s="152" t="s">
        <v>159</v>
      </c>
      <c r="AU600" s="152" t="s">
        <v>87</v>
      </c>
      <c r="AV600" s="12" t="s">
        <v>87</v>
      </c>
      <c r="AW600" s="12" t="s">
        <v>39</v>
      </c>
      <c r="AX600" s="12" t="s">
        <v>85</v>
      </c>
      <c r="AY600" s="152" t="s">
        <v>147</v>
      </c>
    </row>
    <row r="601" spans="2:65" s="1" customFormat="1" ht="24.2" customHeight="1">
      <c r="B601" s="34"/>
      <c r="C601" s="133" t="s">
        <v>631</v>
      </c>
      <c r="D601" s="133" t="s">
        <v>150</v>
      </c>
      <c r="E601" s="134" t="s">
        <v>671</v>
      </c>
      <c r="F601" s="135" t="s">
        <v>672</v>
      </c>
      <c r="G601" s="136" t="s">
        <v>242</v>
      </c>
      <c r="H601" s="137">
        <v>62</v>
      </c>
      <c r="I601" s="138"/>
      <c r="J601" s="139">
        <f>ROUND(I601*H601,2)</f>
        <v>0</v>
      </c>
      <c r="K601" s="135" t="s">
        <v>32</v>
      </c>
      <c r="L601" s="34"/>
      <c r="M601" s="140" t="s">
        <v>32</v>
      </c>
      <c r="N601" s="141" t="s">
        <v>49</v>
      </c>
      <c r="P601" s="142">
        <f>O601*H601</f>
        <v>0</v>
      </c>
      <c r="Q601" s="142">
        <v>9.3000000000000005E-4</v>
      </c>
      <c r="R601" s="142">
        <f>Q601*H601</f>
        <v>5.7660000000000003E-2</v>
      </c>
      <c r="S601" s="142">
        <v>0</v>
      </c>
      <c r="T601" s="143">
        <f>S601*H601</f>
        <v>0</v>
      </c>
      <c r="AR601" s="144" t="s">
        <v>649</v>
      </c>
      <c r="AT601" s="144" t="s">
        <v>150</v>
      </c>
      <c r="AU601" s="144" t="s">
        <v>87</v>
      </c>
      <c r="AY601" s="18" t="s">
        <v>147</v>
      </c>
      <c r="BE601" s="145">
        <f>IF(N601="základní",J601,0)</f>
        <v>0</v>
      </c>
      <c r="BF601" s="145">
        <f>IF(N601="snížená",J601,0)</f>
        <v>0</v>
      </c>
      <c r="BG601" s="145">
        <f>IF(N601="zákl. přenesená",J601,0)</f>
        <v>0</v>
      </c>
      <c r="BH601" s="145">
        <f>IF(N601="sníž. přenesená",J601,0)</f>
        <v>0</v>
      </c>
      <c r="BI601" s="145">
        <f>IF(N601="nulová",J601,0)</f>
        <v>0</v>
      </c>
      <c r="BJ601" s="18" t="s">
        <v>85</v>
      </c>
      <c r="BK601" s="145">
        <f>ROUND(I601*H601,2)</f>
        <v>0</v>
      </c>
      <c r="BL601" s="18" t="s">
        <v>649</v>
      </c>
      <c r="BM601" s="144" t="s">
        <v>1547</v>
      </c>
    </row>
    <row r="602" spans="2:65" s="12" customFormat="1" ht="11.25">
      <c r="B602" s="150"/>
      <c r="D602" s="151" t="s">
        <v>159</v>
      </c>
      <c r="E602" s="152" t="s">
        <v>32</v>
      </c>
      <c r="F602" s="153" t="s">
        <v>1548</v>
      </c>
      <c r="H602" s="154">
        <v>62</v>
      </c>
      <c r="I602" s="155"/>
      <c r="L602" s="150"/>
      <c r="M602" s="156"/>
      <c r="T602" s="157"/>
      <c r="AT602" s="152" t="s">
        <v>159</v>
      </c>
      <c r="AU602" s="152" t="s">
        <v>87</v>
      </c>
      <c r="AV602" s="12" t="s">
        <v>87</v>
      </c>
      <c r="AW602" s="12" t="s">
        <v>39</v>
      </c>
      <c r="AX602" s="12" t="s">
        <v>85</v>
      </c>
      <c r="AY602" s="152" t="s">
        <v>147</v>
      </c>
    </row>
    <row r="603" spans="2:65" s="1" customFormat="1" ht="33" customHeight="1">
      <c r="B603" s="34"/>
      <c r="C603" s="133" t="s">
        <v>636</v>
      </c>
      <c r="D603" s="133" t="s">
        <v>150</v>
      </c>
      <c r="E603" s="134" t="s">
        <v>676</v>
      </c>
      <c r="F603" s="135" t="s">
        <v>677</v>
      </c>
      <c r="G603" s="136" t="s">
        <v>242</v>
      </c>
      <c r="H603" s="137">
        <v>65</v>
      </c>
      <c r="I603" s="138"/>
      <c r="J603" s="139">
        <f>ROUND(I603*H603,2)</f>
        <v>0</v>
      </c>
      <c r="K603" s="135" t="s">
        <v>32</v>
      </c>
      <c r="L603" s="34"/>
      <c r="M603" s="140" t="s">
        <v>32</v>
      </c>
      <c r="N603" s="141" t="s">
        <v>49</v>
      </c>
      <c r="P603" s="142">
        <f>O603*H603</f>
        <v>0</v>
      </c>
      <c r="Q603" s="142">
        <v>2.0200000000000001E-3</v>
      </c>
      <c r="R603" s="142">
        <f>Q603*H603</f>
        <v>0.1313</v>
      </c>
      <c r="S603" s="142">
        <v>0</v>
      </c>
      <c r="T603" s="143">
        <f>S603*H603</f>
        <v>0</v>
      </c>
      <c r="AR603" s="144" t="s">
        <v>649</v>
      </c>
      <c r="AT603" s="144" t="s">
        <v>150</v>
      </c>
      <c r="AU603" s="144" t="s">
        <v>87</v>
      </c>
      <c r="AY603" s="18" t="s">
        <v>147</v>
      </c>
      <c r="BE603" s="145">
        <f>IF(N603="základní",J603,0)</f>
        <v>0</v>
      </c>
      <c r="BF603" s="145">
        <f>IF(N603="snížená",J603,0)</f>
        <v>0</v>
      </c>
      <c r="BG603" s="145">
        <f>IF(N603="zákl. přenesená",J603,0)</f>
        <v>0</v>
      </c>
      <c r="BH603" s="145">
        <f>IF(N603="sníž. přenesená",J603,0)</f>
        <v>0</v>
      </c>
      <c r="BI603" s="145">
        <f>IF(N603="nulová",J603,0)</f>
        <v>0</v>
      </c>
      <c r="BJ603" s="18" t="s">
        <v>85</v>
      </c>
      <c r="BK603" s="145">
        <f>ROUND(I603*H603,2)</f>
        <v>0</v>
      </c>
      <c r="BL603" s="18" t="s">
        <v>649</v>
      </c>
      <c r="BM603" s="144" t="s">
        <v>1549</v>
      </c>
    </row>
    <row r="604" spans="2:65" s="12" customFormat="1" ht="11.25">
      <c r="B604" s="150"/>
      <c r="D604" s="151" t="s">
        <v>159</v>
      </c>
      <c r="E604" s="152" t="s">
        <v>32</v>
      </c>
      <c r="F604" s="153" t="s">
        <v>1550</v>
      </c>
      <c r="H604" s="154">
        <v>65</v>
      </c>
      <c r="I604" s="155"/>
      <c r="L604" s="150"/>
      <c r="M604" s="156"/>
      <c r="T604" s="157"/>
      <c r="AT604" s="152" t="s">
        <v>159</v>
      </c>
      <c r="AU604" s="152" t="s">
        <v>87</v>
      </c>
      <c r="AV604" s="12" t="s">
        <v>87</v>
      </c>
      <c r="AW604" s="12" t="s">
        <v>39</v>
      </c>
      <c r="AX604" s="12" t="s">
        <v>85</v>
      </c>
      <c r="AY604" s="152" t="s">
        <v>147</v>
      </c>
    </row>
    <row r="605" spans="2:65" s="1" customFormat="1" ht="37.9" customHeight="1">
      <c r="B605" s="34"/>
      <c r="C605" s="133" t="s">
        <v>646</v>
      </c>
      <c r="D605" s="133" t="s">
        <v>150</v>
      </c>
      <c r="E605" s="134" t="s">
        <v>680</v>
      </c>
      <c r="F605" s="135" t="s">
        <v>681</v>
      </c>
      <c r="G605" s="136" t="s">
        <v>242</v>
      </c>
      <c r="H605" s="137">
        <v>20</v>
      </c>
      <c r="I605" s="138"/>
      <c r="J605" s="139">
        <f>ROUND(I605*H605,2)</f>
        <v>0</v>
      </c>
      <c r="K605" s="135" t="s">
        <v>32</v>
      </c>
      <c r="L605" s="34"/>
      <c r="M605" s="140" t="s">
        <v>32</v>
      </c>
      <c r="N605" s="141" t="s">
        <v>49</v>
      </c>
      <c r="P605" s="142">
        <f>O605*H605</f>
        <v>0</v>
      </c>
      <c r="Q605" s="142">
        <v>1.84E-2</v>
      </c>
      <c r="R605" s="142">
        <f>Q605*H605</f>
        <v>0.36799999999999999</v>
      </c>
      <c r="S605" s="142">
        <v>0</v>
      </c>
      <c r="T605" s="143">
        <f>S605*H605</f>
        <v>0</v>
      </c>
      <c r="AR605" s="144" t="s">
        <v>649</v>
      </c>
      <c r="AT605" s="144" t="s">
        <v>150</v>
      </c>
      <c r="AU605" s="144" t="s">
        <v>87</v>
      </c>
      <c r="AY605" s="18" t="s">
        <v>147</v>
      </c>
      <c r="BE605" s="145">
        <f>IF(N605="základní",J605,0)</f>
        <v>0</v>
      </c>
      <c r="BF605" s="145">
        <f>IF(N605="snížená",J605,0)</f>
        <v>0</v>
      </c>
      <c r="BG605" s="145">
        <f>IF(N605="zákl. přenesená",J605,0)</f>
        <v>0</v>
      </c>
      <c r="BH605" s="145">
        <f>IF(N605="sníž. přenesená",J605,0)</f>
        <v>0</v>
      </c>
      <c r="BI605" s="145">
        <f>IF(N605="nulová",J605,0)</f>
        <v>0</v>
      </c>
      <c r="BJ605" s="18" t="s">
        <v>85</v>
      </c>
      <c r="BK605" s="145">
        <f>ROUND(I605*H605,2)</f>
        <v>0</v>
      </c>
      <c r="BL605" s="18" t="s">
        <v>649</v>
      </c>
      <c r="BM605" s="144" t="s">
        <v>1551</v>
      </c>
    </row>
    <row r="606" spans="2:65" s="12" customFormat="1" ht="11.25">
      <c r="B606" s="150"/>
      <c r="D606" s="151" t="s">
        <v>159</v>
      </c>
      <c r="E606" s="152" t="s">
        <v>32</v>
      </c>
      <c r="F606" s="153" t="s">
        <v>1552</v>
      </c>
      <c r="H606" s="154">
        <v>20</v>
      </c>
      <c r="I606" s="155"/>
      <c r="L606" s="150"/>
      <c r="M606" s="156"/>
      <c r="T606" s="157"/>
      <c r="AT606" s="152" t="s">
        <v>159</v>
      </c>
      <c r="AU606" s="152" t="s">
        <v>87</v>
      </c>
      <c r="AV606" s="12" t="s">
        <v>87</v>
      </c>
      <c r="AW606" s="12" t="s">
        <v>39</v>
      </c>
      <c r="AX606" s="12" t="s">
        <v>85</v>
      </c>
      <c r="AY606" s="152" t="s">
        <v>147</v>
      </c>
    </row>
    <row r="607" spans="2:65" s="1" customFormat="1" ht="24.2" customHeight="1">
      <c r="B607" s="34"/>
      <c r="C607" s="133" t="s">
        <v>653</v>
      </c>
      <c r="D607" s="133" t="s">
        <v>150</v>
      </c>
      <c r="E607" s="134" t="s">
        <v>685</v>
      </c>
      <c r="F607" s="135" t="s">
        <v>686</v>
      </c>
      <c r="G607" s="136" t="s">
        <v>153</v>
      </c>
      <c r="H607" s="137">
        <v>10</v>
      </c>
      <c r="I607" s="138"/>
      <c r="J607" s="139">
        <f>ROUND(I607*H607,2)</f>
        <v>0</v>
      </c>
      <c r="K607" s="135" t="s">
        <v>154</v>
      </c>
      <c r="L607" s="34"/>
      <c r="M607" s="140" t="s">
        <v>32</v>
      </c>
      <c r="N607" s="141" t="s">
        <v>49</v>
      </c>
      <c r="P607" s="142">
        <f>O607*H607</f>
        <v>0</v>
      </c>
      <c r="Q607" s="142">
        <v>0</v>
      </c>
      <c r="R607" s="142">
        <f>Q607*H607</f>
        <v>0</v>
      </c>
      <c r="S607" s="142">
        <v>4.0000000000000001E-3</v>
      </c>
      <c r="T607" s="143">
        <f>S607*H607</f>
        <v>0.04</v>
      </c>
      <c r="AR607" s="144" t="s">
        <v>649</v>
      </c>
      <c r="AT607" s="144" t="s">
        <v>150</v>
      </c>
      <c r="AU607" s="144" t="s">
        <v>87</v>
      </c>
      <c r="AY607" s="18" t="s">
        <v>147</v>
      </c>
      <c r="BE607" s="145">
        <f>IF(N607="základní",J607,0)</f>
        <v>0</v>
      </c>
      <c r="BF607" s="145">
        <f>IF(N607="snížená",J607,0)</f>
        <v>0</v>
      </c>
      <c r="BG607" s="145">
        <f>IF(N607="zákl. přenesená",J607,0)</f>
        <v>0</v>
      </c>
      <c r="BH607" s="145">
        <f>IF(N607="sníž. přenesená",J607,0)</f>
        <v>0</v>
      </c>
      <c r="BI607" s="145">
        <f>IF(N607="nulová",J607,0)</f>
        <v>0</v>
      </c>
      <c r="BJ607" s="18" t="s">
        <v>85</v>
      </c>
      <c r="BK607" s="145">
        <f>ROUND(I607*H607,2)</f>
        <v>0</v>
      </c>
      <c r="BL607" s="18" t="s">
        <v>649</v>
      </c>
      <c r="BM607" s="144" t="s">
        <v>1553</v>
      </c>
    </row>
    <row r="608" spans="2:65" s="1" customFormat="1" ht="11.25">
      <c r="B608" s="34"/>
      <c r="D608" s="146" t="s">
        <v>157</v>
      </c>
      <c r="F608" s="147" t="s">
        <v>688</v>
      </c>
      <c r="I608" s="148"/>
      <c r="L608" s="34"/>
      <c r="M608" s="149"/>
      <c r="T608" s="55"/>
      <c r="AT608" s="18" t="s">
        <v>157</v>
      </c>
      <c r="AU608" s="18" t="s">
        <v>87</v>
      </c>
    </row>
    <row r="609" spans="2:65" s="12" customFormat="1" ht="11.25">
      <c r="B609" s="150"/>
      <c r="D609" s="151" t="s">
        <v>159</v>
      </c>
      <c r="E609" s="152" t="s">
        <v>32</v>
      </c>
      <c r="F609" s="153" t="s">
        <v>1554</v>
      </c>
      <c r="H609" s="154">
        <v>10</v>
      </c>
      <c r="I609" s="155"/>
      <c r="L609" s="150"/>
      <c r="M609" s="156"/>
      <c r="T609" s="157"/>
      <c r="AT609" s="152" t="s">
        <v>159</v>
      </c>
      <c r="AU609" s="152" t="s">
        <v>87</v>
      </c>
      <c r="AV609" s="12" t="s">
        <v>87</v>
      </c>
      <c r="AW609" s="12" t="s">
        <v>39</v>
      </c>
      <c r="AX609" s="12" t="s">
        <v>85</v>
      </c>
      <c r="AY609" s="152" t="s">
        <v>147</v>
      </c>
    </row>
    <row r="610" spans="2:65" s="1" customFormat="1" ht="24.2" customHeight="1">
      <c r="B610" s="34"/>
      <c r="C610" s="133" t="s">
        <v>659</v>
      </c>
      <c r="D610" s="133" t="s">
        <v>150</v>
      </c>
      <c r="E610" s="134" t="s">
        <v>691</v>
      </c>
      <c r="F610" s="135" t="s">
        <v>692</v>
      </c>
      <c r="G610" s="136" t="s">
        <v>153</v>
      </c>
      <c r="H610" s="137">
        <v>20</v>
      </c>
      <c r="I610" s="138"/>
      <c r="J610" s="139">
        <f>ROUND(I610*H610,2)</f>
        <v>0</v>
      </c>
      <c r="K610" s="135" t="s">
        <v>154</v>
      </c>
      <c r="L610" s="34"/>
      <c r="M610" s="140" t="s">
        <v>32</v>
      </c>
      <c r="N610" s="141" t="s">
        <v>49</v>
      </c>
      <c r="P610" s="142">
        <f>O610*H610</f>
        <v>0</v>
      </c>
      <c r="Q610" s="142">
        <v>0</v>
      </c>
      <c r="R610" s="142">
        <f>Q610*H610</f>
        <v>0</v>
      </c>
      <c r="S610" s="142">
        <v>1.2E-2</v>
      </c>
      <c r="T610" s="143">
        <f>S610*H610</f>
        <v>0.24</v>
      </c>
      <c r="AR610" s="144" t="s">
        <v>649</v>
      </c>
      <c r="AT610" s="144" t="s">
        <v>150</v>
      </c>
      <c r="AU610" s="144" t="s">
        <v>87</v>
      </c>
      <c r="AY610" s="18" t="s">
        <v>147</v>
      </c>
      <c r="BE610" s="145">
        <f>IF(N610="základní",J610,0)</f>
        <v>0</v>
      </c>
      <c r="BF610" s="145">
        <f>IF(N610="snížená",J610,0)</f>
        <v>0</v>
      </c>
      <c r="BG610" s="145">
        <f>IF(N610="zákl. přenesená",J610,0)</f>
        <v>0</v>
      </c>
      <c r="BH610" s="145">
        <f>IF(N610="sníž. přenesená",J610,0)</f>
        <v>0</v>
      </c>
      <c r="BI610" s="145">
        <f>IF(N610="nulová",J610,0)</f>
        <v>0</v>
      </c>
      <c r="BJ610" s="18" t="s">
        <v>85</v>
      </c>
      <c r="BK610" s="145">
        <f>ROUND(I610*H610,2)</f>
        <v>0</v>
      </c>
      <c r="BL610" s="18" t="s">
        <v>649</v>
      </c>
      <c r="BM610" s="144" t="s">
        <v>1555</v>
      </c>
    </row>
    <row r="611" spans="2:65" s="1" customFormat="1" ht="11.25">
      <c r="B611" s="34"/>
      <c r="D611" s="146" t="s">
        <v>157</v>
      </c>
      <c r="F611" s="147" t="s">
        <v>694</v>
      </c>
      <c r="I611" s="148"/>
      <c r="L611" s="34"/>
      <c r="M611" s="149"/>
      <c r="T611" s="55"/>
      <c r="AT611" s="18" t="s">
        <v>157</v>
      </c>
      <c r="AU611" s="18" t="s">
        <v>87</v>
      </c>
    </row>
    <row r="612" spans="2:65" s="12" customFormat="1" ht="11.25">
      <c r="B612" s="150"/>
      <c r="D612" s="151" t="s">
        <v>159</v>
      </c>
      <c r="E612" s="152" t="s">
        <v>32</v>
      </c>
      <c r="F612" s="153" t="s">
        <v>1552</v>
      </c>
      <c r="H612" s="154">
        <v>20</v>
      </c>
      <c r="I612" s="155"/>
      <c r="L612" s="150"/>
      <c r="M612" s="156"/>
      <c r="T612" s="157"/>
      <c r="AT612" s="152" t="s">
        <v>159</v>
      </c>
      <c r="AU612" s="152" t="s">
        <v>87</v>
      </c>
      <c r="AV612" s="12" t="s">
        <v>87</v>
      </c>
      <c r="AW612" s="12" t="s">
        <v>39</v>
      </c>
      <c r="AX612" s="12" t="s">
        <v>85</v>
      </c>
      <c r="AY612" s="152" t="s">
        <v>147</v>
      </c>
    </row>
    <row r="613" spans="2:65" s="1" customFormat="1" ht="24.2" customHeight="1">
      <c r="B613" s="34"/>
      <c r="C613" s="133" t="s">
        <v>665</v>
      </c>
      <c r="D613" s="133" t="s">
        <v>150</v>
      </c>
      <c r="E613" s="134" t="s">
        <v>696</v>
      </c>
      <c r="F613" s="135" t="s">
        <v>697</v>
      </c>
      <c r="G613" s="136" t="s">
        <v>153</v>
      </c>
      <c r="H613" s="137">
        <v>20</v>
      </c>
      <c r="I613" s="138"/>
      <c r="J613" s="139">
        <f>ROUND(I613*H613,2)</f>
        <v>0</v>
      </c>
      <c r="K613" s="135" t="s">
        <v>154</v>
      </c>
      <c r="L613" s="34"/>
      <c r="M613" s="140" t="s">
        <v>32</v>
      </c>
      <c r="N613" s="141" t="s">
        <v>49</v>
      </c>
      <c r="P613" s="142">
        <f>O613*H613</f>
        <v>0</v>
      </c>
      <c r="Q613" s="142">
        <v>0</v>
      </c>
      <c r="R613" s="142">
        <f>Q613*H613</f>
        <v>0</v>
      </c>
      <c r="S613" s="142">
        <v>1.6E-2</v>
      </c>
      <c r="T613" s="143">
        <f>S613*H613</f>
        <v>0.32</v>
      </c>
      <c r="AR613" s="144" t="s">
        <v>649</v>
      </c>
      <c r="AT613" s="144" t="s">
        <v>150</v>
      </c>
      <c r="AU613" s="144" t="s">
        <v>87</v>
      </c>
      <c r="AY613" s="18" t="s">
        <v>147</v>
      </c>
      <c r="BE613" s="145">
        <f>IF(N613="základní",J613,0)</f>
        <v>0</v>
      </c>
      <c r="BF613" s="145">
        <f>IF(N613="snížená",J613,0)</f>
        <v>0</v>
      </c>
      <c r="BG613" s="145">
        <f>IF(N613="zákl. přenesená",J613,0)</f>
        <v>0</v>
      </c>
      <c r="BH613" s="145">
        <f>IF(N613="sníž. přenesená",J613,0)</f>
        <v>0</v>
      </c>
      <c r="BI613" s="145">
        <f>IF(N613="nulová",J613,0)</f>
        <v>0</v>
      </c>
      <c r="BJ613" s="18" t="s">
        <v>85</v>
      </c>
      <c r="BK613" s="145">
        <f>ROUND(I613*H613,2)</f>
        <v>0</v>
      </c>
      <c r="BL613" s="18" t="s">
        <v>649</v>
      </c>
      <c r="BM613" s="144" t="s">
        <v>1556</v>
      </c>
    </row>
    <row r="614" spans="2:65" s="1" customFormat="1" ht="11.25">
      <c r="B614" s="34"/>
      <c r="D614" s="146" t="s">
        <v>157</v>
      </c>
      <c r="F614" s="147" t="s">
        <v>699</v>
      </c>
      <c r="I614" s="148"/>
      <c r="L614" s="34"/>
      <c r="M614" s="149"/>
      <c r="T614" s="55"/>
      <c r="AT614" s="18" t="s">
        <v>157</v>
      </c>
      <c r="AU614" s="18" t="s">
        <v>87</v>
      </c>
    </row>
    <row r="615" spans="2:65" s="12" customFormat="1" ht="11.25">
      <c r="B615" s="150"/>
      <c r="D615" s="151" t="s">
        <v>159</v>
      </c>
      <c r="E615" s="152" t="s">
        <v>32</v>
      </c>
      <c r="F615" s="153" t="s">
        <v>1552</v>
      </c>
      <c r="H615" s="154">
        <v>20</v>
      </c>
      <c r="I615" s="155"/>
      <c r="L615" s="150"/>
      <c r="M615" s="156"/>
      <c r="T615" s="157"/>
      <c r="AT615" s="152" t="s">
        <v>159</v>
      </c>
      <c r="AU615" s="152" t="s">
        <v>87</v>
      </c>
      <c r="AV615" s="12" t="s">
        <v>87</v>
      </c>
      <c r="AW615" s="12" t="s">
        <v>39</v>
      </c>
      <c r="AX615" s="12" t="s">
        <v>85</v>
      </c>
      <c r="AY615" s="152" t="s">
        <v>147</v>
      </c>
    </row>
    <row r="616" spans="2:65" s="1" customFormat="1" ht="37.9" customHeight="1">
      <c r="B616" s="34"/>
      <c r="C616" s="133" t="s">
        <v>670</v>
      </c>
      <c r="D616" s="133" t="s">
        <v>150</v>
      </c>
      <c r="E616" s="134" t="s">
        <v>702</v>
      </c>
      <c r="F616" s="135" t="s">
        <v>703</v>
      </c>
      <c r="G616" s="136" t="s">
        <v>153</v>
      </c>
      <c r="H616" s="137">
        <v>1</v>
      </c>
      <c r="I616" s="138"/>
      <c r="J616" s="139">
        <f>ROUND(I616*H616,2)</f>
        <v>0</v>
      </c>
      <c r="K616" s="135" t="s">
        <v>154</v>
      </c>
      <c r="L616" s="34"/>
      <c r="M616" s="140" t="s">
        <v>32</v>
      </c>
      <c r="N616" s="141" t="s">
        <v>49</v>
      </c>
      <c r="P616" s="142">
        <f>O616*H616</f>
        <v>0</v>
      </c>
      <c r="Q616" s="142">
        <v>0</v>
      </c>
      <c r="R616" s="142">
        <f>Q616*H616</f>
        <v>0</v>
      </c>
      <c r="S616" s="142">
        <v>0.05</v>
      </c>
      <c r="T616" s="143">
        <f>S616*H616</f>
        <v>0.05</v>
      </c>
      <c r="AR616" s="144" t="s">
        <v>649</v>
      </c>
      <c r="AT616" s="144" t="s">
        <v>150</v>
      </c>
      <c r="AU616" s="144" t="s">
        <v>87</v>
      </c>
      <c r="AY616" s="18" t="s">
        <v>147</v>
      </c>
      <c r="BE616" s="145">
        <f>IF(N616="základní",J616,0)</f>
        <v>0</v>
      </c>
      <c r="BF616" s="145">
        <f>IF(N616="snížená",J616,0)</f>
        <v>0</v>
      </c>
      <c r="BG616" s="145">
        <f>IF(N616="zákl. přenesená",J616,0)</f>
        <v>0</v>
      </c>
      <c r="BH616" s="145">
        <f>IF(N616="sníž. přenesená",J616,0)</f>
        <v>0</v>
      </c>
      <c r="BI616" s="145">
        <f>IF(N616="nulová",J616,0)</f>
        <v>0</v>
      </c>
      <c r="BJ616" s="18" t="s">
        <v>85</v>
      </c>
      <c r="BK616" s="145">
        <f>ROUND(I616*H616,2)</f>
        <v>0</v>
      </c>
      <c r="BL616" s="18" t="s">
        <v>649</v>
      </c>
      <c r="BM616" s="144" t="s">
        <v>1557</v>
      </c>
    </row>
    <row r="617" spans="2:65" s="1" customFormat="1" ht="11.25">
      <c r="B617" s="34"/>
      <c r="D617" s="146" t="s">
        <v>157</v>
      </c>
      <c r="F617" s="147" t="s">
        <v>705</v>
      </c>
      <c r="I617" s="148"/>
      <c r="L617" s="34"/>
      <c r="M617" s="149"/>
      <c r="T617" s="55"/>
      <c r="AT617" s="18" t="s">
        <v>157</v>
      </c>
      <c r="AU617" s="18" t="s">
        <v>87</v>
      </c>
    </row>
    <row r="618" spans="2:65" s="12" customFormat="1" ht="11.25">
      <c r="B618" s="150"/>
      <c r="D618" s="151" t="s">
        <v>159</v>
      </c>
      <c r="E618" s="152" t="s">
        <v>32</v>
      </c>
      <c r="F618" s="153" t="s">
        <v>1406</v>
      </c>
      <c r="H618" s="154">
        <v>1</v>
      </c>
      <c r="I618" s="155"/>
      <c r="L618" s="150"/>
      <c r="M618" s="156"/>
      <c r="T618" s="157"/>
      <c r="AT618" s="152" t="s">
        <v>159</v>
      </c>
      <c r="AU618" s="152" t="s">
        <v>87</v>
      </c>
      <c r="AV618" s="12" t="s">
        <v>87</v>
      </c>
      <c r="AW618" s="12" t="s">
        <v>39</v>
      </c>
      <c r="AX618" s="12" t="s">
        <v>85</v>
      </c>
      <c r="AY618" s="152" t="s">
        <v>147</v>
      </c>
    </row>
    <row r="619" spans="2:65" s="1" customFormat="1" ht="24.2" customHeight="1">
      <c r="B619" s="34"/>
      <c r="C619" s="133" t="s">
        <v>675</v>
      </c>
      <c r="D619" s="133" t="s">
        <v>150</v>
      </c>
      <c r="E619" s="134" t="s">
        <v>708</v>
      </c>
      <c r="F619" s="135" t="s">
        <v>709</v>
      </c>
      <c r="G619" s="136" t="s">
        <v>153</v>
      </c>
      <c r="H619" s="137">
        <v>21</v>
      </c>
      <c r="I619" s="138"/>
      <c r="J619" s="139">
        <f>ROUND(I619*H619,2)</f>
        <v>0</v>
      </c>
      <c r="K619" s="135" t="s">
        <v>154</v>
      </c>
      <c r="L619" s="34"/>
      <c r="M619" s="140" t="s">
        <v>32</v>
      </c>
      <c r="N619" s="141" t="s">
        <v>49</v>
      </c>
      <c r="P619" s="142">
        <f>O619*H619</f>
        <v>0</v>
      </c>
      <c r="Q619" s="142">
        <v>0</v>
      </c>
      <c r="R619" s="142">
        <f>Q619*H619</f>
        <v>0</v>
      </c>
      <c r="S619" s="142">
        <v>5.6999999999999998E-4</v>
      </c>
      <c r="T619" s="143">
        <f>S619*H619</f>
        <v>1.197E-2</v>
      </c>
      <c r="AR619" s="144" t="s">
        <v>649</v>
      </c>
      <c r="AT619" s="144" t="s">
        <v>150</v>
      </c>
      <c r="AU619" s="144" t="s">
        <v>87</v>
      </c>
      <c r="AY619" s="18" t="s">
        <v>147</v>
      </c>
      <c r="BE619" s="145">
        <f>IF(N619="základní",J619,0)</f>
        <v>0</v>
      </c>
      <c r="BF619" s="145">
        <f>IF(N619="snížená",J619,0)</f>
        <v>0</v>
      </c>
      <c r="BG619" s="145">
        <f>IF(N619="zákl. přenesená",J619,0)</f>
        <v>0</v>
      </c>
      <c r="BH619" s="145">
        <f>IF(N619="sníž. přenesená",J619,0)</f>
        <v>0</v>
      </c>
      <c r="BI619" s="145">
        <f>IF(N619="nulová",J619,0)</f>
        <v>0</v>
      </c>
      <c r="BJ619" s="18" t="s">
        <v>85</v>
      </c>
      <c r="BK619" s="145">
        <f>ROUND(I619*H619,2)</f>
        <v>0</v>
      </c>
      <c r="BL619" s="18" t="s">
        <v>649</v>
      </c>
      <c r="BM619" s="144" t="s">
        <v>1558</v>
      </c>
    </row>
    <row r="620" spans="2:65" s="1" customFormat="1" ht="11.25">
      <c r="B620" s="34"/>
      <c r="D620" s="146" t="s">
        <v>157</v>
      </c>
      <c r="F620" s="147" t="s">
        <v>711</v>
      </c>
      <c r="I620" s="148"/>
      <c r="L620" s="34"/>
      <c r="M620" s="149"/>
      <c r="T620" s="55"/>
      <c r="AT620" s="18" t="s">
        <v>157</v>
      </c>
      <c r="AU620" s="18" t="s">
        <v>87</v>
      </c>
    </row>
    <row r="621" spans="2:65" s="12" customFormat="1" ht="11.25">
      <c r="B621" s="150"/>
      <c r="D621" s="151" t="s">
        <v>159</v>
      </c>
      <c r="E621" s="152" t="s">
        <v>32</v>
      </c>
      <c r="F621" s="153" t="s">
        <v>1559</v>
      </c>
      <c r="H621" s="154">
        <v>21</v>
      </c>
      <c r="I621" s="155"/>
      <c r="L621" s="150"/>
      <c r="M621" s="156"/>
      <c r="T621" s="157"/>
      <c r="AT621" s="152" t="s">
        <v>159</v>
      </c>
      <c r="AU621" s="152" t="s">
        <v>87</v>
      </c>
      <c r="AV621" s="12" t="s">
        <v>87</v>
      </c>
      <c r="AW621" s="12" t="s">
        <v>39</v>
      </c>
      <c r="AX621" s="12" t="s">
        <v>85</v>
      </c>
      <c r="AY621" s="152" t="s">
        <v>147</v>
      </c>
    </row>
    <row r="622" spans="2:65" s="1" customFormat="1" ht="24.2" customHeight="1">
      <c r="B622" s="34"/>
      <c r="C622" s="133" t="s">
        <v>679</v>
      </c>
      <c r="D622" s="133" t="s">
        <v>150</v>
      </c>
      <c r="E622" s="134" t="s">
        <v>714</v>
      </c>
      <c r="F622" s="135" t="s">
        <v>715</v>
      </c>
      <c r="G622" s="136" t="s">
        <v>242</v>
      </c>
      <c r="H622" s="137">
        <v>245</v>
      </c>
      <c r="I622" s="138"/>
      <c r="J622" s="139">
        <f>ROUND(I622*H622,2)</f>
        <v>0</v>
      </c>
      <c r="K622" s="135" t="s">
        <v>32</v>
      </c>
      <c r="L622" s="34"/>
      <c r="M622" s="140" t="s">
        <v>32</v>
      </c>
      <c r="N622" s="141" t="s">
        <v>49</v>
      </c>
      <c r="P622" s="142">
        <f>O622*H622</f>
        <v>0</v>
      </c>
      <c r="Q622" s="142">
        <v>0</v>
      </c>
      <c r="R622" s="142">
        <f>Q622*H622</f>
        <v>0</v>
      </c>
      <c r="S622" s="142">
        <v>2E-3</v>
      </c>
      <c r="T622" s="143">
        <f>S622*H622</f>
        <v>0.49</v>
      </c>
      <c r="AR622" s="144" t="s">
        <v>649</v>
      </c>
      <c r="AT622" s="144" t="s">
        <v>150</v>
      </c>
      <c r="AU622" s="144" t="s">
        <v>87</v>
      </c>
      <c r="AY622" s="18" t="s">
        <v>147</v>
      </c>
      <c r="BE622" s="145">
        <f>IF(N622="základní",J622,0)</f>
        <v>0</v>
      </c>
      <c r="BF622" s="145">
        <f>IF(N622="snížená",J622,0)</f>
        <v>0</v>
      </c>
      <c r="BG622" s="145">
        <f>IF(N622="zákl. přenesená",J622,0)</f>
        <v>0</v>
      </c>
      <c r="BH622" s="145">
        <f>IF(N622="sníž. přenesená",J622,0)</f>
        <v>0</v>
      </c>
      <c r="BI622" s="145">
        <f>IF(N622="nulová",J622,0)</f>
        <v>0</v>
      </c>
      <c r="BJ622" s="18" t="s">
        <v>85</v>
      </c>
      <c r="BK622" s="145">
        <f>ROUND(I622*H622,2)</f>
        <v>0</v>
      </c>
      <c r="BL622" s="18" t="s">
        <v>649</v>
      </c>
      <c r="BM622" s="144" t="s">
        <v>1560</v>
      </c>
    </row>
    <row r="623" spans="2:65" s="12" customFormat="1" ht="11.25">
      <c r="B623" s="150"/>
      <c r="D623" s="151" t="s">
        <v>159</v>
      </c>
      <c r="E623" s="152" t="s">
        <v>32</v>
      </c>
      <c r="F623" s="153" t="s">
        <v>1540</v>
      </c>
      <c r="H623" s="154">
        <v>245</v>
      </c>
      <c r="I623" s="155"/>
      <c r="L623" s="150"/>
      <c r="M623" s="156"/>
      <c r="T623" s="157"/>
      <c r="AT623" s="152" t="s">
        <v>159</v>
      </c>
      <c r="AU623" s="152" t="s">
        <v>87</v>
      </c>
      <c r="AV623" s="12" t="s">
        <v>87</v>
      </c>
      <c r="AW623" s="12" t="s">
        <v>39</v>
      </c>
      <c r="AX623" s="12" t="s">
        <v>85</v>
      </c>
      <c r="AY623" s="152" t="s">
        <v>147</v>
      </c>
    </row>
    <row r="624" spans="2:65" s="1" customFormat="1" ht="37.9" customHeight="1">
      <c r="B624" s="34"/>
      <c r="C624" s="133" t="s">
        <v>684</v>
      </c>
      <c r="D624" s="133" t="s">
        <v>150</v>
      </c>
      <c r="E624" s="134" t="s">
        <v>718</v>
      </c>
      <c r="F624" s="135" t="s">
        <v>719</v>
      </c>
      <c r="G624" s="136" t="s">
        <v>242</v>
      </c>
      <c r="H624" s="137">
        <v>20</v>
      </c>
      <c r="I624" s="138"/>
      <c r="J624" s="139">
        <f>ROUND(I624*H624,2)</f>
        <v>0</v>
      </c>
      <c r="K624" s="135" t="s">
        <v>32</v>
      </c>
      <c r="L624" s="34"/>
      <c r="M624" s="140" t="s">
        <v>32</v>
      </c>
      <c r="N624" s="141" t="s">
        <v>49</v>
      </c>
      <c r="P624" s="142">
        <f>O624*H624</f>
        <v>0</v>
      </c>
      <c r="Q624" s="142">
        <v>0</v>
      </c>
      <c r="R624" s="142">
        <f>Q624*H624</f>
        <v>0</v>
      </c>
      <c r="S624" s="142">
        <v>1.7999999999999999E-2</v>
      </c>
      <c r="T624" s="143">
        <f>S624*H624</f>
        <v>0.36</v>
      </c>
      <c r="AR624" s="144" t="s">
        <v>649</v>
      </c>
      <c r="AT624" s="144" t="s">
        <v>150</v>
      </c>
      <c r="AU624" s="144" t="s">
        <v>87</v>
      </c>
      <c r="AY624" s="18" t="s">
        <v>147</v>
      </c>
      <c r="BE624" s="145">
        <f>IF(N624="základní",J624,0)</f>
        <v>0</v>
      </c>
      <c r="BF624" s="145">
        <f>IF(N624="snížená",J624,0)</f>
        <v>0</v>
      </c>
      <c r="BG624" s="145">
        <f>IF(N624="zákl. přenesená",J624,0)</f>
        <v>0</v>
      </c>
      <c r="BH624" s="145">
        <f>IF(N624="sníž. přenesená",J624,0)</f>
        <v>0</v>
      </c>
      <c r="BI624" s="145">
        <f>IF(N624="nulová",J624,0)</f>
        <v>0</v>
      </c>
      <c r="BJ624" s="18" t="s">
        <v>85</v>
      </c>
      <c r="BK624" s="145">
        <f>ROUND(I624*H624,2)</f>
        <v>0</v>
      </c>
      <c r="BL624" s="18" t="s">
        <v>649</v>
      </c>
      <c r="BM624" s="144" t="s">
        <v>1561</v>
      </c>
    </row>
    <row r="625" spans="2:65" s="12" customFormat="1" ht="11.25">
      <c r="B625" s="150"/>
      <c r="D625" s="151" t="s">
        <v>159</v>
      </c>
      <c r="E625" s="152" t="s">
        <v>32</v>
      </c>
      <c r="F625" s="153" t="s">
        <v>1552</v>
      </c>
      <c r="H625" s="154">
        <v>20</v>
      </c>
      <c r="I625" s="155"/>
      <c r="L625" s="150"/>
      <c r="M625" s="156"/>
      <c r="T625" s="157"/>
      <c r="AT625" s="152" t="s">
        <v>159</v>
      </c>
      <c r="AU625" s="152" t="s">
        <v>87</v>
      </c>
      <c r="AV625" s="12" t="s">
        <v>87</v>
      </c>
      <c r="AW625" s="12" t="s">
        <v>39</v>
      </c>
      <c r="AX625" s="12" t="s">
        <v>85</v>
      </c>
      <c r="AY625" s="152" t="s">
        <v>147</v>
      </c>
    </row>
    <row r="626" spans="2:65" s="1" customFormat="1" ht="33" customHeight="1">
      <c r="B626" s="34"/>
      <c r="C626" s="133" t="s">
        <v>690</v>
      </c>
      <c r="D626" s="133" t="s">
        <v>150</v>
      </c>
      <c r="E626" s="134" t="s">
        <v>722</v>
      </c>
      <c r="F626" s="135" t="s">
        <v>723</v>
      </c>
      <c r="G626" s="136" t="s">
        <v>242</v>
      </c>
      <c r="H626" s="137">
        <v>450</v>
      </c>
      <c r="I626" s="138"/>
      <c r="J626" s="139">
        <f>ROUND(I626*H626,2)</f>
        <v>0</v>
      </c>
      <c r="K626" s="135" t="s">
        <v>154</v>
      </c>
      <c r="L626" s="34"/>
      <c r="M626" s="140" t="s">
        <v>32</v>
      </c>
      <c r="N626" s="141" t="s">
        <v>49</v>
      </c>
      <c r="P626" s="142">
        <f>O626*H626</f>
        <v>0</v>
      </c>
      <c r="Q626" s="142">
        <v>0</v>
      </c>
      <c r="R626" s="142">
        <f>Q626*H626</f>
        <v>0</v>
      </c>
      <c r="S626" s="142">
        <v>2E-3</v>
      </c>
      <c r="T626" s="143">
        <f>S626*H626</f>
        <v>0.9</v>
      </c>
      <c r="AR626" s="144" t="s">
        <v>649</v>
      </c>
      <c r="AT626" s="144" t="s">
        <v>150</v>
      </c>
      <c r="AU626" s="144" t="s">
        <v>87</v>
      </c>
      <c r="AY626" s="18" t="s">
        <v>147</v>
      </c>
      <c r="BE626" s="145">
        <f>IF(N626="základní",J626,0)</f>
        <v>0</v>
      </c>
      <c r="BF626" s="145">
        <f>IF(N626="snížená",J626,0)</f>
        <v>0</v>
      </c>
      <c r="BG626" s="145">
        <f>IF(N626="zákl. přenesená",J626,0)</f>
        <v>0</v>
      </c>
      <c r="BH626" s="145">
        <f>IF(N626="sníž. přenesená",J626,0)</f>
        <v>0</v>
      </c>
      <c r="BI626" s="145">
        <f>IF(N626="nulová",J626,0)</f>
        <v>0</v>
      </c>
      <c r="BJ626" s="18" t="s">
        <v>85</v>
      </c>
      <c r="BK626" s="145">
        <f>ROUND(I626*H626,2)</f>
        <v>0</v>
      </c>
      <c r="BL626" s="18" t="s">
        <v>649</v>
      </c>
      <c r="BM626" s="144" t="s">
        <v>1562</v>
      </c>
    </row>
    <row r="627" spans="2:65" s="1" customFormat="1" ht="11.25">
      <c r="B627" s="34"/>
      <c r="D627" s="146" t="s">
        <v>157</v>
      </c>
      <c r="F627" s="147" t="s">
        <v>725</v>
      </c>
      <c r="I627" s="148"/>
      <c r="L627" s="34"/>
      <c r="M627" s="149"/>
      <c r="T627" s="55"/>
      <c r="AT627" s="18" t="s">
        <v>157</v>
      </c>
      <c r="AU627" s="18" t="s">
        <v>87</v>
      </c>
    </row>
    <row r="628" spans="2:65" s="12" customFormat="1" ht="11.25">
      <c r="B628" s="150"/>
      <c r="D628" s="151" t="s">
        <v>159</v>
      </c>
      <c r="E628" s="152" t="s">
        <v>32</v>
      </c>
      <c r="F628" s="153" t="s">
        <v>1542</v>
      </c>
      <c r="H628" s="154">
        <v>450</v>
      </c>
      <c r="I628" s="155"/>
      <c r="L628" s="150"/>
      <c r="M628" s="156"/>
      <c r="T628" s="157"/>
      <c r="AT628" s="152" t="s">
        <v>159</v>
      </c>
      <c r="AU628" s="152" t="s">
        <v>87</v>
      </c>
      <c r="AV628" s="12" t="s">
        <v>87</v>
      </c>
      <c r="AW628" s="12" t="s">
        <v>39</v>
      </c>
      <c r="AX628" s="12" t="s">
        <v>85</v>
      </c>
      <c r="AY628" s="152" t="s">
        <v>147</v>
      </c>
    </row>
    <row r="629" spans="2:65" s="1" customFormat="1" ht="33" customHeight="1">
      <c r="B629" s="34"/>
      <c r="C629" s="133" t="s">
        <v>649</v>
      </c>
      <c r="D629" s="133" t="s">
        <v>150</v>
      </c>
      <c r="E629" s="134" t="s">
        <v>727</v>
      </c>
      <c r="F629" s="135" t="s">
        <v>728</v>
      </c>
      <c r="G629" s="136" t="s">
        <v>242</v>
      </c>
      <c r="H629" s="137">
        <v>220</v>
      </c>
      <c r="I629" s="138"/>
      <c r="J629" s="139">
        <f>ROUND(I629*H629,2)</f>
        <v>0</v>
      </c>
      <c r="K629" s="135" t="s">
        <v>154</v>
      </c>
      <c r="L629" s="34"/>
      <c r="M629" s="140" t="s">
        <v>32</v>
      </c>
      <c r="N629" s="141" t="s">
        <v>49</v>
      </c>
      <c r="P629" s="142">
        <f>O629*H629</f>
        <v>0</v>
      </c>
      <c r="Q629" s="142">
        <v>0</v>
      </c>
      <c r="R629" s="142">
        <f>Q629*H629</f>
        <v>0</v>
      </c>
      <c r="S629" s="142">
        <v>4.0000000000000001E-3</v>
      </c>
      <c r="T629" s="143">
        <f>S629*H629</f>
        <v>0.88</v>
      </c>
      <c r="AR629" s="144" t="s">
        <v>649</v>
      </c>
      <c r="AT629" s="144" t="s">
        <v>150</v>
      </c>
      <c r="AU629" s="144" t="s">
        <v>87</v>
      </c>
      <c r="AY629" s="18" t="s">
        <v>147</v>
      </c>
      <c r="BE629" s="145">
        <f>IF(N629="základní",J629,0)</f>
        <v>0</v>
      </c>
      <c r="BF629" s="145">
        <f>IF(N629="snížená",J629,0)</f>
        <v>0</v>
      </c>
      <c r="BG629" s="145">
        <f>IF(N629="zákl. přenesená",J629,0)</f>
        <v>0</v>
      </c>
      <c r="BH629" s="145">
        <f>IF(N629="sníž. přenesená",J629,0)</f>
        <v>0</v>
      </c>
      <c r="BI629" s="145">
        <f>IF(N629="nulová",J629,0)</f>
        <v>0</v>
      </c>
      <c r="BJ629" s="18" t="s">
        <v>85</v>
      </c>
      <c r="BK629" s="145">
        <f>ROUND(I629*H629,2)</f>
        <v>0</v>
      </c>
      <c r="BL629" s="18" t="s">
        <v>649</v>
      </c>
      <c r="BM629" s="144" t="s">
        <v>1563</v>
      </c>
    </row>
    <row r="630" spans="2:65" s="1" customFormat="1" ht="11.25">
      <c r="B630" s="34"/>
      <c r="D630" s="146" t="s">
        <v>157</v>
      </c>
      <c r="F630" s="147" t="s">
        <v>730</v>
      </c>
      <c r="I630" s="148"/>
      <c r="L630" s="34"/>
      <c r="M630" s="149"/>
      <c r="T630" s="55"/>
      <c r="AT630" s="18" t="s">
        <v>157</v>
      </c>
      <c r="AU630" s="18" t="s">
        <v>87</v>
      </c>
    </row>
    <row r="631" spans="2:65" s="12" customFormat="1" ht="11.25">
      <c r="B631" s="150"/>
      <c r="D631" s="151" t="s">
        <v>159</v>
      </c>
      <c r="E631" s="152" t="s">
        <v>32</v>
      </c>
      <c r="F631" s="153" t="s">
        <v>1544</v>
      </c>
      <c r="H631" s="154">
        <v>220</v>
      </c>
      <c r="I631" s="155"/>
      <c r="L631" s="150"/>
      <c r="M631" s="156"/>
      <c r="T631" s="157"/>
      <c r="AT631" s="152" t="s">
        <v>159</v>
      </c>
      <c r="AU631" s="152" t="s">
        <v>87</v>
      </c>
      <c r="AV631" s="12" t="s">
        <v>87</v>
      </c>
      <c r="AW631" s="12" t="s">
        <v>39</v>
      </c>
      <c r="AX631" s="12" t="s">
        <v>85</v>
      </c>
      <c r="AY631" s="152" t="s">
        <v>147</v>
      </c>
    </row>
    <row r="632" spans="2:65" s="1" customFormat="1" ht="33" customHeight="1">
      <c r="B632" s="34"/>
      <c r="C632" s="133" t="s">
        <v>701</v>
      </c>
      <c r="D632" s="133" t="s">
        <v>150</v>
      </c>
      <c r="E632" s="134" t="s">
        <v>732</v>
      </c>
      <c r="F632" s="135" t="s">
        <v>733</v>
      </c>
      <c r="G632" s="136" t="s">
        <v>242</v>
      </c>
      <c r="H632" s="137">
        <v>100</v>
      </c>
      <c r="I632" s="138"/>
      <c r="J632" s="139">
        <f>ROUND(I632*H632,2)</f>
        <v>0</v>
      </c>
      <c r="K632" s="135" t="s">
        <v>154</v>
      </c>
      <c r="L632" s="34"/>
      <c r="M632" s="140" t="s">
        <v>32</v>
      </c>
      <c r="N632" s="141" t="s">
        <v>49</v>
      </c>
      <c r="P632" s="142">
        <f>O632*H632</f>
        <v>0</v>
      </c>
      <c r="Q632" s="142">
        <v>0</v>
      </c>
      <c r="R632" s="142">
        <f>Q632*H632</f>
        <v>0</v>
      </c>
      <c r="S632" s="142">
        <v>5.0000000000000001E-3</v>
      </c>
      <c r="T632" s="143">
        <f>S632*H632</f>
        <v>0.5</v>
      </c>
      <c r="AR632" s="144" t="s">
        <v>649</v>
      </c>
      <c r="AT632" s="144" t="s">
        <v>150</v>
      </c>
      <c r="AU632" s="144" t="s">
        <v>87</v>
      </c>
      <c r="AY632" s="18" t="s">
        <v>147</v>
      </c>
      <c r="BE632" s="145">
        <f>IF(N632="základní",J632,0)</f>
        <v>0</v>
      </c>
      <c r="BF632" s="145">
        <f>IF(N632="snížená",J632,0)</f>
        <v>0</v>
      </c>
      <c r="BG632" s="145">
        <f>IF(N632="zákl. přenesená",J632,0)</f>
        <v>0</v>
      </c>
      <c r="BH632" s="145">
        <f>IF(N632="sníž. přenesená",J632,0)</f>
        <v>0</v>
      </c>
      <c r="BI632" s="145">
        <f>IF(N632="nulová",J632,0)</f>
        <v>0</v>
      </c>
      <c r="BJ632" s="18" t="s">
        <v>85</v>
      </c>
      <c r="BK632" s="145">
        <f>ROUND(I632*H632,2)</f>
        <v>0</v>
      </c>
      <c r="BL632" s="18" t="s">
        <v>649</v>
      </c>
      <c r="BM632" s="144" t="s">
        <v>1564</v>
      </c>
    </row>
    <row r="633" spans="2:65" s="1" customFormat="1" ht="11.25">
      <c r="B633" s="34"/>
      <c r="D633" s="146" t="s">
        <v>157</v>
      </c>
      <c r="F633" s="147" t="s">
        <v>735</v>
      </c>
      <c r="I633" s="148"/>
      <c r="L633" s="34"/>
      <c r="M633" s="149"/>
      <c r="T633" s="55"/>
      <c r="AT633" s="18" t="s">
        <v>157</v>
      </c>
      <c r="AU633" s="18" t="s">
        <v>87</v>
      </c>
    </row>
    <row r="634" spans="2:65" s="12" customFormat="1" ht="11.25">
      <c r="B634" s="150"/>
      <c r="D634" s="151" t="s">
        <v>159</v>
      </c>
      <c r="E634" s="152" t="s">
        <v>32</v>
      </c>
      <c r="F634" s="153" t="s">
        <v>1546</v>
      </c>
      <c r="H634" s="154">
        <v>100</v>
      </c>
      <c r="I634" s="155"/>
      <c r="L634" s="150"/>
      <c r="M634" s="156"/>
      <c r="T634" s="157"/>
      <c r="AT634" s="152" t="s">
        <v>159</v>
      </c>
      <c r="AU634" s="152" t="s">
        <v>87</v>
      </c>
      <c r="AV634" s="12" t="s">
        <v>87</v>
      </c>
      <c r="AW634" s="12" t="s">
        <v>39</v>
      </c>
      <c r="AX634" s="12" t="s">
        <v>85</v>
      </c>
      <c r="AY634" s="152" t="s">
        <v>147</v>
      </c>
    </row>
    <row r="635" spans="2:65" s="1" customFormat="1" ht="33" customHeight="1">
      <c r="B635" s="34"/>
      <c r="C635" s="133" t="s">
        <v>707</v>
      </c>
      <c r="D635" s="133" t="s">
        <v>150</v>
      </c>
      <c r="E635" s="134" t="s">
        <v>737</v>
      </c>
      <c r="F635" s="135" t="s">
        <v>738</v>
      </c>
      <c r="G635" s="136" t="s">
        <v>242</v>
      </c>
      <c r="H635" s="137">
        <v>62</v>
      </c>
      <c r="I635" s="138"/>
      <c r="J635" s="139">
        <f>ROUND(I635*H635,2)</f>
        <v>0</v>
      </c>
      <c r="K635" s="135" t="s">
        <v>32</v>
      </c>
      <c r="L635" s="34"/>
      <c r="M635" s="140" t="s">
        <v>32</v>
      </c>
      <c r="N635" s="141" t="s">
        <v>49</v>
      </c>
      <c r="P635" s="142">
        <f>O635*H635</f>
        <v>0</v>
      </c>
      <c r="Q635" s="142">
        <v>0</v>
      </c>
      <c r="R635" s="142">
        <f>Q635*H635</f>
        <v>0</v>
      </c>
      <c r="S635" s="142">
        <v>1.0500000000000001E-2</v>
      </c>
      <c r="T635" s="143">
        <f>S635*H635</f>
        <v>0.65100000000000002</v>
      </c>
      <c r="AR635" s="144" t="s">
        <v>649</v>
      </c>
      <c r="AT635" s="144" t="s">
        <v>150</v>
      </c>
      <c r="AU635" s="144" t="s">
        <v>87</v>
      </c>
      <c r="AY635" s="18" t="s">
        <v>147</v>
      </c>
      <c r="BE635" s="145">
        <f>IF(N635="základní",J635,0)</f>
        <v>0</v>
      </c>
      <c r="BF635" s="145">
        <f>IF(N635="snížená",J635,0)</f>
        <v>0</v>
      </c>
      <c r="BG635" s="145">
        <f>IF(N635="zákl. přenesená",J635,0)</f>
        <v>0</v>
      </c>
      <c r="BH635" s="145">
        <f>IF(N635="sníž. přenesená",J635,0)</f>
        <v>0</v>
      </c>
      <c r="BI635" s="145">
        <f>IF(N635="nulová",J635,0)</f>
        <v>0</v>
      </c>
      <c r="BJ635" s="18" t="s">
        <v>85</v>
      </c>
      <c r="BK635" s="145">
        <f>ROUND(I635*H635,2)</f>
        <v>0</v>
      </c>
      <c r="BL635" s="18" t="s">
        <v>649</v>
      </c>
      <c r="BM635" s="144" t="s">
        <v>1565</v>
      </c>
    </row>
    <row r="636" spans="2:65" s="12" customFormat="1" ht="11.25">
      <c r="B636" s="150"/>
      <c r="D636" s="151" t="s">
        <v>159</v>
      </c>
      <c r="E636" s="152" t="s">
        <v>32</v>
      </c>
      <c r="F636" s="153" t="s">
        <v>1548</v>
      </c>
      <c r="H636" s="154">
        <v>62</v>
      </c>
      <c r="I636" s="155"/>
      <c r="L636" s="150"/>
      <c r="M636" s="156"/>
      <c r="T636" s="157"/>
      <c r="AT636" s="152" t="s">
        <v>159</v>
      </c>
      <c r="AU636" s="152" t="s">
        <v>87</v>
      </c>
      <c r="AV636" s="12" t="s">
        <v>87</v>
      </c>
      <c r="AW636" s="12" t="s">
        <v>39</v>
      </c>
      <c r="AX636" s="12" t="s">
        <v>85</v>
      </c>
      <c r="AY636" s="152" t="s">
        <v>147</v>
      </c>
    </row>
    <row r="637" spans="2:65" s="1" customFormat="1" ht="33" customHeight="1">
      <c r="B637" s="34"/>
      <c r="C637" s="133" t="s">
        <v>713</v>
      </c>
      <c r="D637" s="133" t="s">
        <v>150</v>
      </c>
      <c r="E637" s="134" t="s">
        <v>741</v>
      </c>
      <c r="F637" s="135" t="s">
        <v>742</v>
      </c>
      <c r="G637" s="136" t="s">
        <v>242</v>
      </c>
      <c r="H637" s="137">
        <v>65</v>
      </c>
      <c r="I637" s="138"/>
      <c r="J637" s="139">
        <f>ROUND(I637*H637,2)</f>
        <v>0</v>
      </c>
      <c r="K637" s="135" t="s">
        <v>32</v>
      </c>
      <c r="L637" s="34"/>
      <c r="M637" s="140" t="s">
        <v>32</v>
      </c>
      <c r="N637" s="141" t="s">
        <v>49</v>
      </c>
      <c r="P637" s="142">
        <f>O637*H637</f>
        <v>0</v>
      </c>
      <c r="Q637" s="142">
        <v>0</v>
      </c>
      <c r="R637" s="142">
        <f>Q637*H637</f>
        <v>0</v>
      </c>
      <c r="S637" s="142">
        <v>2.1000000000000001E-2</v>
      </c>
      <c r="T637" s="143">
        <f>S637*H637</f>
        <v>1.365</v>
      </c>
      <c r="AR637" s="144" t="s">
        <v>649</v>
      </c>
      <c r="AT637" s="144" t="s">
        <v>150</v>
      </c>
      <c r="AU637" s="144" t="s">
        <v>87</v>
      </c>
      <c r="AY637" s="18" t="s">
        <v>147</v>
      </c>
      <c r="BE637" s="145">
        <f>IF(N637="základní",J637,0)</f>
        <v>0</v>
      </c>
      <c r="BF637" s="145">
        <f>IF(N637="snížená",J637,0)</f>
        <v>0</v>
      </c>
      <c r="BG637" s="145">
        <f>IF(N637="zákl. přenesená",J637,0)</f>
        <v>0</v>
      </c>
      <c r="BH637" s="145">
        <f>IF(N637="sníž. přenesená",J637,0)</f>
        <v>0</v>
      </c>
      <c r="BI637" s="145">
        <f>IF(N637="nulová",J637,0)</f>
        <v>0</v>
      </c>
      <c r="BJ637" s="18" t="s">
        <v>85</v>
      </c>
      <c r="BK637" s="145">
        <f>ROUND(I637*H637,2)</f>
        <v>0</v>
      </c>
      <c r="BL637" s="18" t="s">
        <v>649</v>
      </c>
      <c r="BM637" s="144" t="s">
        <v>1566</v>
      </c>
    </row>
    <row r="638" spans="2:65" s="12" customFormat="1" ht="11.25">
      <c r="B638" s="150"/>
      <c r="D638" s="151" t="s">
        <v>159</v>
      </c>
      <c r="E638" s="152" t="s">
        <v>32</v>
      </c>
      <c r="F638" s="153" t="s">
        <v>1550</v>
      </c>
      <c r="H638" s="154">
        <v>65</v>
      </c>
      <c r="I638" s="155"/>
      <c r="L638" s="150"/>
      <c r="M638" s="156"/>
      <c r="T638" s="157"/>
      <c r="AT638" s="152" t="s">
        <v>159</v>
      </c>
      <c r="AU638" s="152" t="s">
        <v>87</v>
      </c>
      <c r="AV638" s="12" t="s">
        <v>87</v>
      </c>
      <c r="AW638" s="12" t="s">
        <v>39</v>
      </c>
      <c r="AX638" s="12" t="s">
        <v>85</v>
      </c>
      <c r="AY638" s="152" t="s">
        <v>147</v>
      </c>
    </row>
    <row r="639" spans="2:65" s="1" customFormat="1" ht="33" customHeight="1">
      <c r="B639" s="34"/>
      <c r="C639" s="133" t="s">
        <v>717</v>
      </c>
      <c r="D639" s="133" t="s">
        <v>150</v>
      </c>
      <c r="E639" s="134" t="s">
        <v>745</v>
      </c>
      <c r="F639" s="135" t="s">
        <v>746</v>
      </c>
      <c r="G639" s="136" t="s">
        <v>251</v>
      </c>
      <c r="H639" s="137">
        <v>5.8079999999999998</v>
      </c>
      <c r="I639" s="138"/>
      <c r="J639" s="139">
        <f>ROUND(I639*H639,2)</f>
        <v>0</v>
      </c>
      <c r="K639" s="135" t="s">
        <v>154</v>
      </c>
      <c r="L639" s="34"/>
      <c r="M639" s="140" t="s">
        <v>32</v>
      </c>
      <c r="N639" s="141" t="s">
        <v>49</v>
      </c>
      <c r="P639" s="142">
        <f>O639*H639</f>
        <v>0</v>
      </c>
      <c r="Q639" s="142">
        <v>0</v>
      </c>
      <c r="R639" s="142">
        <f>Q639*H639</f>
        <v>0</v>
      </c>
      <c r="S639" s="142">
        <v>0</v>
      </c>
      <c r="T639" s="143">
        <f>S639*H639</f>
        <v>0</v>
      </c>
      <c r="AR639" s="144" t="s">
        <v>649</v>
      </c>
      <c r="AT639" s="144" t="s">
        <v>150</v>
      </c>
      <c r="AU639" s="144" t="s">
        <v>87</v>
      </c>
      <c r="AY639" s="18" t="s">
        <v>147</v>
      </c>
      <c r="BE639" s="145">
        <f>IF(N639="základní",J639,0)</f>
        <v>0</v>
      </c>
      <c r="BF639" s="145">
        <f>IF(N639="snížená",J639,0)</f>
        <v>0</v>
      </c>
      <c r="BG639" s="145">
        <f>IF(N639="zákl. přenesená",J639,0)</f>
        <v>0</v>
      </c>
      <c r="BH639" s="145">
        <f>IF(N639="sníž. přenesená",J639,0)</f>
        <v>0</v>
      </c>
      <c r="BI639" s="145">
        <f>IF(N639="nulová",J639,0)</f>
        <v>0</v>
      </c>
      <c r="BJ639" s="18" t="s">
        <v>85</v>
      </c>
      <c r="BK639" s="145">
        <f>ROUND(I639*H639,2)</f>
        <v>0</v>
      </c>
      <c r="BL639" s="18" t="s">
        <v>649</v>
      </c>
      <c r="BM639" s="144" t="s">
        <v>1567</v>
      </c>
    </row>
    <row r="640" spans="2:65" s="1" customFormat="1" ht="11.25">
      <c r="B640" s="34"/>
      <c r="D640" s="146" t="s">
        <v>157</v>
      </c>
      <c r="F640" s="147" t="s">
        <v>748</v>
      </c>
      <c r="I640" s="148"/>
      <c r="L640" s="34"/>
      <c r="M640" s="149"/>
      <c r="T640" s="55"/>
      <c r="AT640" s="18" t="s">
        <v>157</v>
      </c>
      <c r="AU640" s="18" t="s">
        <v>87</v>
      </c>
    </row>
    <row r="641" spans="2:65" s="1" customFormat="1" ht="37.9" customHeight="1">
      <c r="B641" s="34"/>
      <c r="C641" s="133" t="s">
        <v>721</v>
      </c>
      <c r="D641" s="133" t="s">
        <v>150</v>
      </c>
      <c r="E641" s="134" t="s">
        <v>750</v>
      </c>
      <c r="F641" s="135" t="s">
        <v>751</v>
      </c>
      <c r="G641" s="136" t="s">
        <v>251</v>
      </c>
      <c r="H641" s="137">
        <v>110.352</v>
      </c>
      <c r="I641" s="138"/>
      <c r="J641" s="139">
        <f>ROUND(I641*H641,2)</f>
        <v>0</v>
      </c>
      <c r="K641" s="135" t="s">
        <v>154</v>
      </c>
      <c r="L641" s="34"/>
      <c r="M641" s="140" t="s">
        <v>32</v>
      </c>
      <c r="N641" s="141" t="s">
        <v>49</v>
      </c>
      <c r="P641" s="142">
        <f>O641*H641</f>
        <v>0</v>
      </c>
      <c r="Q641" s="142">
        <v>0</v>
      </c>
      <c r="R641" s="142">
        <f>Q641*H641</f>
        <v>0</v>
      </c>
      <c r="S641" s="142">
        <v>0</v>
      </c>
      <c r="T641" s="143">
        <f>S641*H641</f>
        <v>0</v>
      </c>
      <c r="AR641" s="144" t="s">
        <v>649</v>
      </c>
      <c r="AT641" s="144" t="s">
        <v>150</v>
      </c>
      <c r="AU641" s="144" t="s">
        <v>87</v>
      </c>
      <c r="AY641" s="18" t="s">
        <v>147</v>
      </c>
      <c r="BE641" s="145">
        <f>IF(N641="základní",J641,0)</f>
        <v>0</v>
      </c>
      <c r="BF641" s="145">
        <f>IF(N641="snížená",J641,0)</f>
        <v>0</v>
      </c>
      <c r="BG641" s="145">
        <f>IF(N641="zákl. přenesená",J641,0)</f>
        <v>0</v>
      </c>
      <c r="BH641" s="145">
        <f>IF(N641="sníž. přenesená",J641,0)</f>
        <v>0</v>
      </c>
      <c r="BI641" s="145">
        <f>IF(N641="nulová",J641,0)</f>
        <v>0</v>
      </c>
      <c r="BJ641" s="18" t="s">
        <v>85</v>
      </c>
      <c r="BK641" s="145">
        <f>ROUND(I641*H641,2)</f>
        <v>0</v>
      </c>
      <c r="BL641" s="18" t="s">
        <v>649</v>
      </c>
      <c r="BM641" s="144" t="s">
        <v>1568</v>
      </c>
    </row>
    <row r="642" spans="2:65" s="1" customFormat="1" ht="11.25">
      <c r="B642" s="34"/>
      <c r="D642" s="146" t="s">
        <v>157</v>
      </c>
      <c r="F642" s="147" t="s">
        <v>753</v>
      </c>
      <c r="I642" s="148"/>
      <c r="L642" s="34"/>
      <c r="M642" s="149"/>
      <c r="T642" s="55"/>
      <c r="AT642" s="18" t="s">
        <v>157</v>
      </c>
      <c r="AU642" s="18" t="s">
        <v>87</v>
      </c>
    </row>
    <row r="643" spans="2:65" s="1" customFormat="1" ht="19.5">
      <c r="B643" s="34"/>
      <c r="D643" s="151" t="s">
        <v>168</v>
      </c>
      <c r="F643" s="165" t="s">
        <v>263</v>
      </c>
      <c r="I643" s="148"/>
      <c r="L643" s="34"/>
      <c r="M643" s="149"/>
      <c r="T643" s="55"/>
      <c r="AT643" s="18" t="s">
        <v>168</v>
      </c>
      <c r="AU643" s="18" t="s">
        <v>87</v>
      </c>
    </row>
    <row r="644" spans="2:65" s="12" customFormat="1" ht="11.25">
      <c r="B644" s="150"/>
      <c r="D644" s="151" t="s">
        <v>159</v>
      </c>
      <c r="F644" s="153" t="s">
        <v>1569</v>
      </c>
      <c r="H644" s="154">
        <v>110.352</v>
      </c>
      <c r="I644" s="155"/>
      <c r="L644" s="150"/>
      <c r="M644" s="156"/>
      <c r="T644" s="157"/>
      <c r="AT644" s="152" t="s">
        <v>159</v>
      </c>
      <c r="AU644" s="152" t="s">
        <v>87</v>
      </c>
      <c r="AV644" s="12" t="s">
        <v>87</v>
      </c>
      <c r="AW644" s="12" t="s">
        <v>4</v>
      </c>
      <c r="AX644" s="12" t="s">
        <v>85</v>
      </c>
      <c r="AY644" s="152" t="s">
        <v>147</v>
      </c>
    </row>
    <row r="645" spans="2:65" s="1" customFormat="1" ht="24.2" customHeight="1">
      <c r="B645" s="34"/>
      <c r="C645" s="133" t="s">
        <v>726</v>
      </c>
      <c r="D645" s="133" t="s">
        <v>150</v>
      </c>
      <c r="E645" s="134" t="s">
        <v>756</v>
      </c>
      <c r="F645" s="135" t="s">
        <v>757</v>
      </c>
      <c r="G645" s="136" t="s">
        <v>251</v>
      </c>
      <c r="H645" s="137">
        <v>5.8079999999999998</v>
      </c>
      <c r="I645" s="138"/>
      <c r="J645" s="139">
        <f>ROUND(I645*H645,2)</f>
        <v>0</v>
      </c>
      <c r="K645" s="135" t="s">
        <v>154</v>
      </c>
      <c r="L645" s="34"/>
      <c r="M645" s="140" t="s">
        <v>32</v>
      </c>
      <c r="N645" s="141" t="s">
        <v>49</v>
      </c>
      <c r="P645" s="142">
        <f>O645*H645</f>
        <v>0</v>
      </c>
      <c r="Q645" s="142">
        <v>0</v>
      </c>
      <c r="R645" s="142">
        <f>Q645*H645</f>
        <v>0</v>
      </c>
      <c r="S645" s="142">
        <v>0</v>
      </c>
      <c r="T645" s="143">
        <f>S645*H645</f>
        <v>0</v>
      </c>
      <c r="AR645" s="144" t="s">
        <v>649</v>
      </c>
      <c r="AT645" s="144" t="s">
        <v>150</v>
      </c>
      <c r="AU645" s="144" t="s">
        <v>87</v>
      </c>
      <c r="AY645" s="18" t="s">
        <v>147</v>
      </c>
      <c r="BE645" s="145">
        <f>IF(N645="základní",J645,0)</f>
        <v>0</v>
      </c>
      <c r="BF645" s="145">
        <f>IF(N645="snížená",J645,0)</f>
        <v>0</v>
      </c>
      <c r="BG645" s="145">
        <f>IF(N645="zákl. přenesená",J645,0)</f>
        <v>0</v>
      </c>
      <c r="BH645" s="145">
        <f>IF(N645="sníž. přenesená",J645,0)</f>
        <v>0</v>
      </c>
      <c r="BI645" s="145">
        <f>IF(N645="nulová",J645,0)</f>
        <v>0</v>
      </c>
      <c r="BJ645" s="18" t="s">
        <v>85</v>
      </c>
      <c r="BK645" s="145">
        <f>ROUND(I645*H645,2)</f>
        <v>0</v>
      </c>
      <c r="BL645" s="18" t="s">
        <v>649</v>
      </c>
      <c r="BM645" s="144" t="s">
        <v>1570</v>
      </c>
    </row>
    <row r="646" spans="2:65" s="1" customFormat="1" ht="11.25">
      <c r="B646" s="34"/>
      <c r="D646" s="146" t="s">
        <v>157</v>
      </c>
      <c r="F646" s="147" t="s">
        <v>759</v>
      </c>
      <c r="I646" s="148"/>
      <c r="L646" s="34"/>
      <c r="M646" s="149"/>
      <c r="T646" s="55"/>
      <c r="AT646" s="18" t="s">
        <v>157</v>
      </c>
      <c r="AU646" s="18" t="s">
        <v>87</v>
      </c>
    </row>
    <row r="647" spans="2:65" s="1" customFormat="1" ht="44.25" customHeight="1">
      <c r="B647" s="34"/>
      <c r="C647" s="133" t="s">
        <v>731</v>
      </c>
      <c r="D647" s="133" t="s">
        <v>150</v>
      </c>
      <c r="E647" s="134" t="s">
        <v>761</v>
      </c>
      <c r="F647" s="135" t="s">
        <v>762</v>
      </c>
      <c r="G647" s="136" t="s">
        <v>251</v>
      </c>
      <c r="H647" s="137">
        <v>5.8079999999999998</v>
      </c>
      <c r="I647" s="138"/>
      <c r="J647" s="139">
        <f>ROUND(I647*H647,2)</f>
        <v>0</v>
      </c>
      <c r="K647" s="135" t="s">
        <v>154</v>
      </c>
      <c r="L647" s="34"/>
      <c r="M647" s="140" t="s">
        <v>32</v>
      </c>
      <c r="N647" s="141" t="s">
        <v>49</v>
      </c>
      <c r="P647" s="142">
        <f>O647*H647</f>
        <v>0</v>
      </c>
      <c r="Q647" s="142">
        <v>0</v>
      </c>
      <c r="R647" s="142">
        <f>Q647*H647</f>
        <v>0</v>
      </c>
      <c r="S647" s="142">
        <v>0</v>
      </c>
      <c r="T647" s="143">
        <f>S647*H647</f>
        <v>0</v>
      </c>
      <c r="AR647" s="144" t="s">
        <v>649</v>
      </c>
      <c r="AT647" s="144" t="s">
        <v>150</v>
      </c>
      <c r="AU647" s="144" t="s">
        <v>87</v>
      </c>
      <c r="AY647" s="18" t="s">
        <v>147</v>
      </c>
      <c r="BE647" s="145">
        <f>IF(N647="základní",J647,0)</f>
        <v>0</v>
      </c>
      <c r="BF647" s="145">
        <f>IF(N647="snížená",J647,0)</f>
        <v>0</v>
      </c>
      <c r="BG647" s="145">
        <f>IF(N647="zákl. přenesená",J647,0)</f>
        <v>0</v>
      </c>
      <c r="BH647" s="145">
        <f>IF(N647="sníž. přenesená",J647,0)</f>
        <v>0</v>
      </c>
      <c r="BI647" s="145">
        <f>IF(N647="nulová",J647,0)</f>
        <v>0</v>
      </c>
      <c r="BJ647" s="18" t="s">
        <v>85</v>
      </c>
      <c r="BK647" s="145">
        <f>ROUND(I647*H647,2)</f>
        <v>0</v>
      </c>
      <c r="BL647" s="18" t="s">
        <v>649</v>
      </c>
      <c r="BM647" s="144" t="s">
        <v>1571</v>
      </c>
    </row>
    <row r="648" spans="2:65" s="1" customFormat="1" ht="11.25">
      <c r="B648" s="34"/>
      <c r="D648" s="146" t="s">
        <v>157</v>
      </c>
      <c r="F648" s="147" t="s">
        <v>764</v>
      </c>
      <c r="I648" s="148"/>
      <c r="L648" s="34"/>
      <c r="M648" s="149"/>
      <c r="T648" s="55"/>
      <c r="AT648" s="18" t="s">
        <v>157</v>
      </c>
      <c r="AU648" s="18" t="s">
        <v>87</v>
      </c>
    </row>
    <row r="649" spans="2:65" s="1" customFormat="1" ht="24.2" customHeight="1">
      <c r="B649" s="34"/>
      <c r="C649" s="133" t="s">
        <v>736</v>
      </c>
      <c r="D649" s="133" t="s">
        <v>150</v>
      </c>
      <c r="E649" s="134" t="s">
        <v>766</v>
      </c>
      <c r="F649" s="135" t="s">
        <v>767</v>
      </c>
      <c r="G649" s="136" t="s">
        <v>251</v>
      </c>
      <c r="H649" s="137">
        <v>0.78</v>
      </c>
      <c r="I649" s="138"/>
      <c r="J649" s="139">
        <f>ROUND(I649*H649,2)</f>
        <v>0</v>
      </c>
      <c r="K649" s="135" t="s">
        <v>154</v>
      </c>
      <c r="L649" s="34"/>
      <c r="M649" s="140" t="s">
        <v>32</v>
      </c>
      <c r="N649" s="141" t="s">
        <v>49</v>
      </c>
      <c r="P649" s="142">
        <f>O649*H649</f>
        <v>0</v>
      </c>
      <c r="Q649" s="142">
        <v>0</v>
      </c>
      <c r="R649" s="142">
        <f>Q649*H649</f>
        <v>0</v>
      </c>
      <c r="S649" s="142">
        <v>0</v>
      </c>
      <c r="T649" s="143">
        <f>S649*H649</f>
        <v>0</v>
      </c>
      <c r="AR649" s="144" t="s">
        <v>649</v>
      </c>
      <c r="AT649" s="144" t="s">
        <v>150</v>
      </c>
      <c r="AU649" s="144" t="s">
        <v>87</v>
      </c>
      <c r="AY649" s="18" t="s">
        <v>147</v>
      </c>
      <c r="BE649" s="145">
        <f>IF(N649="základní",J649,0)</f>
        <v>0</v>
      </c>
      <c r="BF649" s="145">
        <f>IF(N649="snížená",J649,0)</f>
        <v>0</v>
      </c>
      <c r="BG649" s="145">
        <f>IF(N649="zákl. přenesená",J649,0)</f>
        <v>0</v>
      </c>
      <c r="BH649" s="145">
        <f>IF(N649="sníž. přenesená",J649,0)</f>
        <v>0</v>
      </c>
      <c r="BI649" s="145">
        <f>IF(N649="nulová",J649,0)</f>
        <v>0</v>
      </c>
      <c r="BJ649" s="18" t="s">
        <v>85</v>
      </c>
      <c r="BK649" s="145">
        <f>ROUND(I649*H649,2)</f>
        <v>0</v>
      </c>
      <c r="BL649" s="18" t="s">
        <v>649</v>
      </c>
      <c r="BM649" s="144" t="s">
        <v>1572</v>
      </c>
    </row>
    <row r="650" spans="2:65" s="1" customFormat="1" ht="11.25">
      <c r="B650" s="34"/>
      <c r="D650" s="146" t="s">
        <v>157</v>
      </c>
      <c r="F650" s="147" t="s">
        <v>769</v>
      </c>
      <c r="I650" s="148"/>
      <c r="L650" s="34"/>
      <c r="M650" s="189"/>
      <c r="N650" s="190"/>
      <c r="O650" s="190"/>
      <c r="P650" s="190"/>
      <c r="Q650" s="190"/>
      <c r="R650" s="190"/>
      <c r="S650" s="190"/>
      <c r="T650" s="191"/>
      <c r="AT650" s="18" t="s">
        <v>157</v>
      </c>
      <c r="AU650" s="18" t="s">
        <v>87</v>
      </c>
    </row>
    <row r="651" spans="2:65" s="1" customFormat="1" ht="6.95" customHeight="1">
      <c r="B651" s="43"/>
      <c r="C651" s="44"/>
      <c r="D651" s="44"/>
      <c r="E651" s="44"/>
      <c r="F651" s="44"/>
      <c r="G651" s="44"/>
      <c r="H651" s="44"/>
      <c r="I651" s="44"/>
      <c r="J651" s="44"/>
      <c r="K651" s="44"/>
      <c r="L651" s="34"/>
    </row>
  </sheetData>
  <sheetProtection algorithmName="SHA-512" hashValue="tWfCjl+XmIdtdCHY2QXRzwuHokSHrMFFupofczbljQpNbeMC056C7Sdz8IamcIJLIt+sTSHv3NQYlferjXKbcA==" saltValue="lkctg0SdVPwrk3+gtvhXZmCiRVg7MxDClkUSboS2AffAhBkz06yu3/xE4penk8Yd++bBLtpIP7Cq/USe7WZ37A==" spinCount="100000" sheet="1" objects="1" scenarios="1" formatColumns="0" formatRows="0" autoFilter="0"/>
  <autoFilter ref="C96:K650" xr:uid="{00000000-0009-0000-0000-000004000000}"/>
  <mergeCells count="12">
    <mergeCell ref="E89:H89"/>
    <mergeCell ref="L2:V2"/>
    <mergeCell ref="E50:H50"/>
    <mergeCell ref="E52:H52"/>
    <mergeCell ref="E54:H54"/>
    <mergeCell ref="E85:H85"/>
    <mergeCell ref="E87:H87"/>
    <mergeCell ref="E7:H7"/>
    <mergeCell ref="E9:H9"/>
    <mergeCell ref="E11:H11"/>
    <mergeCell ref="E20:H20"/>
    <mergeCell ref="E29:H29"/>
  </mergeCells>
  <hyperlinks>
    <hyperlink ref="F101" r:id="rId1" xr:uid="{00000000-0004-0000-0400-000000000000}"/>
    <hyperlink ref="F106" r:id="rId2" xr:uid="{00000000-0004-0000-0400-000001000000}"/>
    <hyperlink ref="F127" r:id="rId3" xr:uid="{00000000-0004-0000-0400-000002000000}"/>
    <hyperlink ref="F147" r:id="rId4" xr:uid="{00000000-0004-0000-0400-000003000000}"/>
    <hyperlink ref="F166" r:id="rId5" xr:uid="{00000000-0004-0000-0400-000004000000}"/>
    <hyperlink ref="F185" r:id="rId6" xr:uid="{00000000-0004-0000-0400-000005000000}"/>
    <hyperlink ref="F188" r:id="rId7" xr:uid="{00000000-0004-0000-0400-000006000000}"/>
    <hyperlink ref="F191" r:id="rId8" xr:uid="{00000000-0004-0000-0400-000007000000}"/>
    <hyperlink ref="F195" r:id="rId9" xr:uid="{00000000-0004-0000-0400-000008000000}"/>
    <hyperlink ref="F197" r:id="rId10" xr:uid="{00000000-0004-0000-0400-000009000000}"/>
    <hyperlink ref="F199" r:id="rId11" xr:uid="{00000000-0004-0000-0400-00000A000000}"/>
    <hyperlink ref="F203" r:id="rId12" xr:uid="{00000000-0004-0000-0400-00000B000000}"/>
    <hyperlink ref="F206" r:id="rId13" xr:uid="{00000000-0004-0000-0400-00000C000000}"/>
    <hyperlink ref="F210" r:id="rId14" xr:uid="{00000000-0004-0000-0400-00000D000000}"/>
    <hyperlink ref="F214" r:id="rId15" xr:uid="{00000000-0004-0000-0400-00000E000000}"/>
    <hyperlink ref="F217" r:id="rId16" xr:uid="{00000000-0004-0000-0400-00000F000000}"/>
    <hyperlink ref="F226" r:id="rId17" xr:uid="{00000000-0004-0000-0400-000010000000}"/>
    <hyperlink ref="F235" r:id="rId18" xr:uid="{00000000-0004-0000-0400-000011000000}"/>
    <hyperlink ref="F244" r:id="rId19" xr:uid="{00000000-0004-0000-0400-000012000000}"/>
    <hyperlink ref="F253" r:id="rId20" xr:uid="{00000000-0004-0000-0400-000013000000}"/>
    <hyperlink ref="F272" r:id="rId21" xr:uid="{00000000-0004-0000-0400-000014000000}"/>
    <hyperlink ref="F281" r:id="rId22" xr:uid="{00000000-0004-0000-0400-000015000000}"/>
    <hyperlink ref="F300" r:id="rId23" xr:uid="{00000000-0004-0000-0400-000016000000}"/>
    <hyperlink ref="F309" r:id="rId24" xr:uid="{00000000-0004-0000-0400-000017000000}"/>
    <hyperlink ref="F312" r:id="rId25" xr:uid="{00000000-0004-0000-0400-000018000000}"/>
    <hyperlink ref="F325" r:id="rId26" xr:uid="{00000000-0004-0000-0400-000019000000}"/>
    <hyperlink ref="F338" r:id="rId27" xr:uid="{00000000-0004-0000-0400-00001A000000}"/>
    <hyperlink ref="F365" r:id="rId28" xr:uid="{00000000-0004-0000-0400-00001B000000}"/>
    <hyperlink ref="F378" r:id="rId29" xr:uid="{00000000-0004-0000-0400-00001C000000}"/>
    <hyperlink ref="F391" r:id="rId30" xr:uid="{00000000-0004-0000-0400-00001D000000}"/>
    <hyperlink ref="F418" r:id="rId31" xr:uid="{00000000-0004-0000-0400-00001E000000}"/>
    <hyperlink ref="F421" r:id="rId32" xr:uid="{00000000-0004-0000-0400-00001F000000}"/>
    <hyperlink ref="F440" r:id="rId33" xr:uid="{00000000-0004-0000-0400-000020000000}"/>
    <hyperlink ref="F444" r:id="rId34" xr:uid="{00000000-0004-0000-0400-000021000000}"/>
    <hyperlink ref="F483" r:id="rId35" xr:uid="{00000000-0004-0000-0400-000022000000}"/>
    <hyperlink ref="F522" r:id="rId36" xr:uid="{00000000-0004-0000-0400-000023000000}"/>
    <hyperlink ref="F541" r:id="rId37" xr:uid="{00000000-0004-0000-0400-000024000000}"/>
    <hyperlink ref="F545" r:id="rId38" xr:uid="{00000000-0004-0000-0400-000025000000}"/>
    <hyperlink ref="F565" r:id="rId39" xr:uid="{00000000-0004-0000-0400-000026000000}"/>
    <hyperlink ref="F571" r:id="rId40" xr:uid="{00000000-0004-0000-0400-000027000000}"/>
    <hyperlink ref="F590" r:id="rId41" xr:uid="{00000000-0004-0000-0400-000028000000}"/>
    <hyperlink ref="F593" r:id="rId42" xr:uid="{00000000-0004-0000-0400-000029000000}"/>
    <hyperlink ref="F596" r:id="rId43" xr:uid="{00000000-0004-0000-0400-00002A000000}"/>
    <hyperlink ref="F599" r:id="rId44" xr:uid="{00000000-0004-0000-0400-00002B000000}"/>
    <hyperlink ref="F608" r:id="rId45" xr:uid="{00000000-0004-0000-0400-00002C000000}"/>
    <hyperlink ref="F611" r:id="rId46" xr:uid="{00000000-0004-0000-0400-00002D000000}"/>
    <hyperlink ref="F614" r:id="rId47" xr:uid="{00000000-0004-0000-0400-00002E000000}"/>
    <hyperlink ref="F617" r:id="rId48" xr:uid="{00000000-0004-0000-0400-00002F000000}"/>
    <hyperlink ref="F620" r:id="rId49" xr:uid="{00000000-0004-0000-0400-000030000000}"/>
    <hyperlink ref="F627" r:id="rId50" xr:uid="{00000000-0004-0000-0400-000031000000}"/>
    <hyperlink ref="F630" r:id="rId51" xr:uid="{00000000-0004-0000-0400-000032000000}"/>
    <hyperlink ref="F633" r:id="rId52" xr:uid="{00000000-0004-0000-0400-000033000000}"/>
    <hyperlink ref="F640" r:id="rId53" xr:uid="{00000000-0004-0000-0400-000034000000}"/>
    <hyperlink ref="F642" r:id="rId54" xr:uid="{00000000-0004-0000-0400-000035000000}"/>
    <hyperlink ref="F646" r:id="rId55" xr:uid="{00000000-0004-0000-0400-000036000000}"/>
    <hyperlink ref="F648" r:id="rId56" xr:uid="{00000000-0004-0000-0400-000037000000}"/>
    <hyperlink ref="F650" r:id="rId57" xr:uid="{00000000-0004-0000-0400-00003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3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103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pans="2:46" ht="24.95" customHeight="1">
      <c r="B4" s="21"/>
      <c r="D4" s="22" t="s">
        <v>111</v>
      </c>
      <c r="L4" s="21"/>
      <c r="M4" s="92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3" t="str">
        <f>'Rekapitulace stavby'!K6</f>
        <v>OA Chrudim - rekonstrukce elektroinstalace</v>
      </c>
      <c r="F7" s="324"/>
      <c r="G7" s="324"/>
      <c r="H7" s="324"/>
      <c r="L7" s="21"/>
    </row>
    <row r="8" spans="2:46" ht="12" customHeight="1">
      <c r="B8" s="21"/>
      <c r="D8" s="28" t="s">
        <v>112</v>
      </c>
      <c r="L8" s="21"/>
    </row>
    <row r="9" spans="2:46" s="1" customFormat="1" ht="16.5" customHeight="1">
      <c r="B9" s="34"/>
      <c r="E9" s="323" t="s">
        <v>1366</v>
      </c>
      <c r="F9" s="325"/>
      <c r="G9" s="325"/>
      <c r="H9" s="325"/>
      <c r="L9" s="34"/>
    </row>
    <row r="10" spans="2:46" s="1" customFormat="1" ht="12" customHeight="1">
      <c r="B10" s="34"/>
      <c r="D10" s="28" t="s">
        <v>114</v>
      </c>
      <c r="L10" s="34"/>
    </row>
    <row r="11" spans="2:46" s="1" customFormat="1" ht="16.5" customHeight="1">
      <c r="B11" s="34"/>
      <c r="E11" s="287" t="s">
        <v>770</v>
      </c>
      <c r="F11" s="325"/>
      <c r="G11" s="325"/>
      <c r="H11" s="325"/>
      <c r="L11" s="34"/>
    </row>
    <row r="12" spans="2:46" s="1" customFormat="1" ht="11.25">
      <c r="B12" s="34"/>
      <c r="L12" s="34"/>
    </row>
    <row r="13" spans="2:46" s="1" customFormat="1" ht="12" customHeight="1">
      <c r="B13" s="34"/>
      <c r="D13" s="28" t="s">
        <v>18</v>
      </c>
      <c r="F13" s="26" t="s">
        <v>19</v>
      </c>
      <c r="I13" s="28" t="s">
        <v>20</v>
      </c>
      <c r="J13" s="26" t="s">
        <v>32</v>
      </c>
      <c r="L13" s="34"/>
    </row>
    <row r="14" spans="2:46" s="1" customFormat="1" ht="12" customHeight="1">
      <c r="B14" s="34"/>
      <c r="D14" s="28" t="s">
        <v>22</v>
      </c>
      <c r="F14" s="26" t="s">
        <v>23</v>
      </c>
      <c r="I14" s="28" t="s">
        <v>24</v>
      </c>
      <c r="J14" s="51" t="str">
        <f>'Rekapitulace stavby'!AN8</f>
        <v>8. 5. 2026</v>
      </c>
      <c r="L14" s="34"/>
    </row>
    <row r="15" spans="2:46" s="1" customFormat="1" ht="10.9" customHeight="1">
      <c r="B15" s="34"/>
      <c r="L15" s="34"/>
    </row>
    <row r="16" spans="2:46" s="1" customFormat="1" ht="12" customHeight="1">
      <c r="B16" s="34"/>
      <c r="D16" s="28" t="s">
        <v>30</v>
      </c>
      <c r="I16" s="28" t="s">
        <v>31</v>
      </c>
      <c r="J16" s="26" t="s">
        <v>32</v>
      </c>
      <c r="L16" s="34"/>
    </row>
    <row r="17" spans="2:12" s="1" customFormat="1" ht="18" customHeight="1">
      <c r="B17" s="34"/>
      <c r="E17" s="26" t="s">
        <v>33</v>
      </c>
      <c r="I17" s="28" t="s">
        <v>34</v>
      </c>
      <c r="J17" s="26" t="s">
        <v>32</v>
      </c>
      <c r="L17" s="34"/>
    </row>
    <row r="18" spans="2:12" s="1" customFormat="1" ht="6.95" customHeight="1">
      <c r="B18" s="34"/>
      <c r="L18" s="34"/>
    </row>
    <row r="19" spans="2:12" s="1" customFormat="1" ht="12" customHeight="1">
      <c r="B19" s="34"/>
      <c r="D19" s="28" t="s">
        <v>35</v>
      </c>
      <c r="I19" s="28" t="s">
        <v>31</v>
      </c>
      <c r="J19" s="29" t="str">
        <f>'Rekapitulace stavby'!AN13</f>
        <v>Vyplň údaj</v>
      </c>
      <c r="L19" s="34"/>
    </row>
    <row r="20" spans="2:12" s="1" customFormat="1" ht="18" customHeight="1">
      <c r="B20" s="34"/>
      <c r="E20" s="326" t="str">
        <f>'Rekapitulace stavby'!E14</f>
        <v>Vyplň údaj</v>
      </c>
      <c r="F20" s="293"/>
      <c r="G20" s="293"/>
      <c r="H20" s="293"/>
      <c r="I20" s="28" t="s">
        <v>34</v>
      </c>
      <c r="J20" s="29" t="str">
        <f>'Rekapitulace stavby'!AN14</f>
        <v>Vyplň údaj</v>
      </c>
      <c r="L20" s="34"/>
    </row>
    <row r="21" spans="2:12" s="1" customFormat="1" ht="6.95" customHeight="1">
      <c r="B21" s="34"/>
      <c r="L21" s="34"/>
    </row>
    <row r="22" spans="2:12" s="1" customFormat="1" ht="12" customHeight="1">
      <c r="B22" s="34"/>
      <c r="D22" s="28" t="s">
        <v>37</v>
      </c>
      <c r="I22" s="28" t="s">
        <v>31</v>
      </c>
      <c r="J22" s="26" t="s">
        <v>32</v>
      </c>
      <c r="L22" s="34"/>
    </row>
    <row r="23" spans="2:12" s="1" customFormat="1" ht="18" customHeight="1">
      <c r="B23" s="34"/>
      <c r="E23" s="26" t="s">
        <v>38</v>
      </c>
      <c r="I23" s="28" t="s">
        <v>34</v>
      </c>
      <c r="J23" s="26" t="s">
        <v>32</v>
      </c>
      <c r="L23" s="34"/>
    </row>
    <row r="24" spans="2:12" s="1" customFormat="1" ht="6.95" customHeight="1">
      <c r="B24" s="34"/>
      <c r="L24" s="34"/>
    </row>
    <row r="25" spans="2:12" s="1" customFormat="1" ht="12" customHeight="1">
      <c r="B25" s="34"/>
      <c r="D25" s="28" t="s">
        <v>40</v>
      </c>
      <c r="I25" s="28" t="s">
        <v>31</v>
      </c>
      <c r="J25" s="26" t="str">
        <f>IF('Rekapitulace stavby'!AN19="","",'Rekapitulace stavby'!AN19)</f>
        <v/>
      </c>
      <c r="L25" s="34"/>
    </row>
    <row r="26" spans="2:12" s="1" customFormat="1" ht="18" customHeight="1">
      <c r="B26" s="34"/>
      <c r="E26" s="26" t="str">
        <f>IF('Rekapitulace stavby'!E20="","",'Rekapitulace stavby'!E20)</f>
        <v xml:space="preserve"> </v>
      </c>
      <c r="I26" s="28" t="s">
        <v>34</v>
      </c>
      <c r="J26" s="26" t="str">
        <f>IF('Rekapitulace stavby'!AN20="","",'Rekapitulace stavby'!AN20)</f>
        <v/>
      </c>
      <c r="L26" s="34"/>
    </row>
    <row r="27" spans="2:12" s="1" customFormat="1" ht="6.95" customHeight="1">
      <c r="B27" s="34"/>
      <c r="L27" s="34"/>
    </row>
    <row r="28" spans="2:12" s="1" customFormat="1" ht="12" customHeight="1">
      <c r="B28" s="34"/>
      <c r="D28" s="28" t="s">
        <v>42</v>
      </c>
      <c r="L28" s="34"/>
    </row>
    <row r="29" spans="2:12" s="7" customFormat="1" ht="16.5" customHeight="1">
      <c r="B29" s="93"/>
      <c r="E29" s="298" t="s">
        <v>32</v>
      </c>
      <c r="F29" s="298"/>
      <c r="G29" s="298"/>
      <c r="H29" s="298"/>
      <c r="L29" s="93"/>
    </row>
    <row r="30" spans="2:12" s="1" customFormat="1" ht="6.95" customHeight="1">
      <c r="B30" s="34"/>
      <c r="L30" s="34"/>
    </row>
    <row r="31" spans="2:12" s="1" customFormat="1" ht="6.95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>
      <c r="B32" s="34"/>
      <c r="D32" s="94" t="s">
        <v>44</v>
      </c>
      <c r="J32" s="65">
        <f>ROUND(J95, 2)</f>
        <v>0</v>
      </c>
      <c r="L32" s="34"/>
    </row>
    <row r="33" spans="2:12" s="1" customFormat="1" ht="6.95" customHeight="1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5" customHeight="1">
      <c r="B34" s="34"/>
      <c r="F34" s="37" t="s">
        <v>46</v>
      </c>
      <c r="I34" s="37" t="s">
        <v>45</v>
      </c>
      <c r="J34" s="37" t="s">
        <v>47</v>
      </c>
      <c r="L34" s="34"/>
    </row>
    <row r="35" spans="2:12" s="1" customFormat="1" ht="14.45" customHeight="1">
      <c r="B35" s="34"/>
      <c r="D35" s="54" t="s">
        <v>48</v>
      </c>
      <c r="E35" s="28" t="s">
        <v>49</v>
      </c>
      <c r="F35" s="85">
        <f>ROUND((SUM(BE95:BE230)),  2)</f>
        <v>0</v>
      </c>
      <c r="I35" s="95">
        <v>0.21</v>
      </c>
      <c r="J35" s="85">
        <f>ROUND(((SUM(BE95:BE230))*I35),  2)</f>
        <v>0</v>
      </c>
      <c r="L35" s="34"/>
    </row>
    <row r="36" spans="2:12" s="1" customFormat="1" ht="14.45" customHeight="1">
      <c r="B36" s="34"/>
      <c r="E36" s="28" t="s">
        <v>50</v>
      </c>
      <c r="F36" s="85">
        <f>ROUND((SUM(BF95:BF230)),  2)</f>
        <v>0</v>
      </c>
      <c r="I36" s="95">
        <v>0.12</v>
      </c>
      <c r="J36" s="85">
        <f>ROUND(((SUM(BF95:BF230))*I36),  2)</f>
        <v>0</v>
      </c>
      <c r="L36" s="34"/>
    </row>
    <row r="37" spans="2:12" s="1" customFormat="1" ht="14.45" hidden="1" customHeight="1">
      <c r="B37" s="34"/>
      <c r="E37" s="28" t="s">
        <v>51</v>
      </c>
      <c r="F37" s="85">
        <f>ROUND((SUM(BG95:BG230)),  2)</f>
        <v>0</v>
      </c>
      <c r="I37" s="95">
        <v>0.21</v>
      </c>
      <c r="J37" s="85">
        <f>0</f>
        <v>0</v>
      </c>
      <c r="L37" s="34"/>
    </row>
    <row r="38" spans="2:12" s="1" customFormat="1" ht="14.45" hidden="1" customHeight="1">
      <c r="B38" s="34"/>
      <c r="E38" s="28" t="s">
        <v>52</v>
      </c>
      <c r="F38" s="85">
        <f>ROUND((SUM(BH95:BH230)),  2)</f>
        <v>0</v>
      </c>
      <c r="I38" s="95">
        <v>0.12</v>
      </c>
      <c r="J38" s="85">
        <f>0</f>
        <v>0</v>
      </c>
      <c r="L38" s="34"/>
    </row>
    <row r="39" spans="2:12" s="1" customFormat="1" ht="14.45" hidden="1" customHeight="1">
      <c r="B39" s="34"/>
      <c r="E39" s="28" t="s">
        <v>53</v>
      </c>
      <c r="F39" s="85">
        <f>ROUND((SUM(BI95:BI230)),  2)</f>
        <v>0</v>
      </c>
      <c r="I39" s="95">
        <v>0</v>
      </c>
      <c r="J39" s="85">
        <f>0</f>
        <v>0</v>
      </c>
      <c r="L39" s="34"/>
    </row>
    <row r="40" spans="2:12" s="1" customFormat="1" ht="6.95" customHeight="1">
      <c r="B40" s="34"/>
      <c r="L40" s="34"/>
    </row>
    <row r="41" spans="2:12" s="1" customFormat="1" ht="25.35" customHeight="1">
      <c r="B41" s="34"/>
      <c r="C41" s="96"/>
      <c r="D41" s="97" t="s">
        <v>54</v>
      </c>
      <c r="E41" s="56"/>
      <c r="F41" s="56"/>
      <c r="G41" s="98" t="s">
        <v>55</v>
      </c>
      <c r="H41" s="99" t="s">
        <v>56</v>
      </c>
      <c r="I41" s="56"/>
      <c r="J41" s="100">
        <f>SUM(J32:J39)</f>
        <v>0</v>
      </c>
      <c r="K41" s="101"/>
      <c r="L41" s="34"/>
    </row>
    <row r="42" spans="2:12" s="1" customFormat="1" ht="14.45" customHeight="1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5" customHeight="1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5" customHeight="1">
      <c r="B47" s="34"/>
      <c r="C47" s="22" t="s">
        <v>116</v>
      </c>
      <c r="L47" s="34"/>
    </row>
    <row r="48" spans="2:12" s="1" customFormat="1" ht="6.95" customHeight="1">
      <c r="B48" s="34"/>
      <c r="L48" s="34"/>
    </row>
    <row r="49" spans="2:47" s="1" customFormat="1" ht="12" customHeight="1">
      <c r="B49" s="34"/>
      <c r="C49" s="28" t="s">
        <v>16</v>
      </c>
      <c r="L49" s="34"/>
    </row>
    <row r="50" spans="2:47" s="1" customFormat="1" ht="16.5" customHeight="1">
      <c r="B50" s="34"/>
      <c r="E50" s="323" t="str">
        <f>E7</f>
        <v>OA Chrudim - rekonstrukce elektroinstalace</v>
      </c>
      <c r="F50" s="324"/>
      <c r="G50" s="324"/>
      <c r="H50" s="324"/>
      <c r="L50" s="34"/>
    </row>
    <row r="51" spans="2:47" ht="12" customHeight="1">
      <c r="B51" s="21"/>
      <c r="C51" s="28" t="s">
        <v>112</v>
      </c>
      <c r="L51" s="21"/>
    </row>
    <row r="52" spans="2:47" s="1" customFormat="1" ht="16.5" customHeight="1">
      <c r="B52" s="34"/>
      <c r="E52" s="323" t="s">
        <v>1366</v>
      </c>
      <c r="F52" s="325"/>
      <c r="G52" s="325"/>
      <c r="H52" s="325"/>
      <c r="L52" s="34"/>
    </row>
    <row r="53" spans="2:47" s="1" customFormat="1" ht="12" customHeight="1">
      <c r="B53" s="34"/>
      <c r="C53" s="28" t="s">
        <v>114</v>
      </c>
      <c r="L53" s="34"/>
    </row>
    <row r="54" spans="2:47" s="1" customFormat="1" ht="16.5" customHeight="1">
      <c r="B54" s="34"/>
      <c r="E54" s="287" t="str">
        <f>E11</f>
        <v>02 - Elektroinstalace</v>
      </c>
      <c r="F54" s="325"/>
      <c r="G54" s="325"/>
      <c r="H54" s="325"/>
      <c r="L54" s="34"/>
    </row>
    <row r="55" spans="2:47" s="1" customFormat="1" ht="6.95" customHeight="1">
      <c r="B55" s="34"/>
      <c r="L55" s="34"/>
    </row>
    <row r="56" spans="2:47" s="1" customFormat="1" ht="12" customHeight="1">
      <c r="B56" s="34"/>
      <c r="C56" s="28" t="s">
        <v>22</v>
      </c>
      <c r="F56" s="26" t="str">
        <f>F14</f>
        <v>Tyršovo nám. 250, 537 01 Chrudim</v>
      </c>
      <c r="I56" s="28" t="s">
        <v>24</v>
      </c>
      <c r="J56" s="51" t="str">
        <f>IF(J14="","",J14)</f>
        <v>8. 5. 2026</v>
      </c>
      <c r="L56" s="34"/>
    </row>
    <row r="57" spans="2:47" s="1" customFormat="1" ht="6.95" customHeight="1">
      <c r="B57" s="34"/>
      <c r="L57" s="34"/>
    </row>
    <row r="58" spans="2:47" s="1" customFormat="1" ht="15.2" customHeight="1">
      <c r="B58" s="34"/>
      <c r="C58" s="28" t="s">
        <v>30</v>
      </c>
      <c r="F58" s="26" t="str">
        <f>E17</f>
        <v>Pardubický kraj</v>
      </c>
      <c r="I58" s="28" t="s">
        <v>37</v>
      </c>
      <c r="J58" s="32" t="str">
        <f>E23</f>
        <v>AZ Optimal</v>
      </c>
      <c r="L58" s="34"/>
    </row>
    <row r="59" spans="2:47" s="1" customFormat="1" ht="15.2" customHeight="1">
      <c r="B59" s="34"/>
      <c r="C59" s="28" t="s">
        <v>35</v>
      </c>
      <c r="F59" s="26" t="str">
        <f>IF(E20="","",E20)</f>
        <v>Vyplň údaj</v>
      </c>
      <c r="I59" s="28" t="s">
        <v>40</v>
      </c>
      <c r="J59" s="32" t="str">
        <f>E26</f>
        <v xml:space="preserve"> </v>
      </c>
      <c r="L59" s="34"/>
    </row>
    <row r="60" spans="2:47" s="1" customFormat="1" ht="10.35" customHeight="1">
      <c r="B60" s="34"/>
      <c r="L60" s="34"/>
    </row>
    <row r="61" spans="2:47" s="1" customFormat="1" ht="29.25" customHeight="1">
      <c r="B61" s="34"/>
      <c r="C61" s="102" t="s">
        <v>117</v>
      </c>
      <c r="D61" s="96"/>
      <c r="E61" s="96"/>
      <c r="F61" s="96"/>
      <c r="G61" s="96"/>
      <c r="H61" s="96"/>
      <c r="I61" s="96"/>
      <c r="J61" s="103" t="s">
        <v>118</v>
      </c>
      <c r="K61" s="96"/>
      <c r="L61" s="34"/>
    </row>
    <row r="62" spans="2:47" s="1" customFormat="1" ht="10.35" customHeight="1">
      <c r="B62" s="34"/>
      <c r="L62" s="34"/>
    </row>
    <row r="63" spans="2:47" s="1" customFormat="1" ht="22.9" customHeight="1">
      <c r="B63" s="34"/>
      <c r="C63" s="104" t="s">
        <v>76</v>
      </c>
      <c r="J63" s="65">
        <f>J95</f>
        <v>0</v>
      </c>
      <c r="L63" s="34"/>
      <c r="AU63" s="18" t="s">
        <v>119</v>
      </c>
    </row>
    <row r="64" spans="2:47" s="8" customFormat="1" ht="24.95" customHeight="1">
      <c r="B64" s="105"/>
      <c r="D64" s="106" t="s">
        <v>771</v>
      </c>
      <c r="E64" s="107"/>
      <c r="F64" s="107"/>
      <c r="G64" s="107"/>
      <c r="H64" s="107"/>
      <c r="I64" s="107"/>
      <c r="J64" s="108">
        <f>J96</f>
        <v>0</v>
      </c>
      <c r="L64" s="105"/>
    </row>
    <row r="65" spans="2:12" s="8" customFormat="1" ht="24.95" customHeight="1">
      <c r="B65" s="105"/>
      <c r="D65" s="106" t="s">
        <v>772</v>
      </c>
      <c r="E65" s="107"/>
      <c r="F65" s="107"/>
      <c r="G65" s="107"/>
      <c r="H65" s="107"/>
      <c r="I65" s="107"/>
      <c r="J65" s="108">
        <f>J138</f>
        <v>0</v>
      </c>
      <c r="L65" s="105"/>
    </row>
    <row r="66" spans="2:12" s="8" customFormat="1" ht="24.95" customHeight="1">
      <c r="B66" s="105"/>
      <c r="D66" s="106" t="s">
        <v>773</v>
      </c>
      <c r="E66" s="107"/>
      <c r="F66" s="107"/>
      <c r="G66" s="107"/>
      <c r="H66" s="107"/>
      <c r="I66" s="107"/>
      <c r="J66" s="108">
        <f>J174</f>
        <v>0</v>
      </c>
      <c r="L66" s="105"/>
    </row>
    <row r="67" spans="2:12" s="8" customFormat="1" ht="24.95" customHeight="1">
      <c r="B67" s="105"/>
      <c r="D67" s="106" t="s">
        <v>775</v>
      </c>
      <c r="E67" s="107"/>
      <c r="F67" s="107"/>
      <c r="G67" s="107"/>
      <c r="H67" s="107"/>
      <c r="I67" s="107"/>
      <c r="J67" s="108">
        <f>J182</f>
        <v>0</v>
      </c>
      <c r="L67" s="105"/>
    </row>
    <row r="68" spans="2:12" s="8" customFormat="1" ht="24.95" customHeight="1">
      <c r="B68" s="105"/>
      <c r="D68" s="106" t="s">
        <v>776</v>
      </c>
      <c r="E68" s="107"/>
      <c r="F68" s="107"/>
      <c r="G68" s="107"/>
      <c r="H68" s="107"/>
      <c r="I68" s="107"/>
      <c r="J68" s="108">
        <f>J203</f>
        <v>0</v>
      </c>
      <c r="L68" s="105"/>
    </row>
    <row r="69" spans="2:12" s="9" customFormat="1" ht="19.899999999999999" customHeight="1">
      <c r="B69" s="109"/>
      <c r="D69" s="110" t="s">
        <v>777</v>
      </c>
      <c r="E69" s="111"/>
      <c r="F69" s="111"/>
      <c r="G69" s="111"/>
      <c r="H69" s="111"/>
      <c r="I69" s="111"/>
      <c r="J69" s="112">
        <f>J204</f>
        <v>0</v>
      </c>
      <c r="L69" s="109"/>
    </row>
    <row r="70" spans="2:12" s="9" customFormat="1" ht="19.899999999999999" customHeight="1">
      <c r="B70" s="109"/>
      <c r="D70" s="110" t="s">
        <v>778</v>
      </c>
      <c r="E70" s="111"/>
      <c r="F70" s="111"/>
      <c r="G70" s="111"/>
      <c r="H70" s="111"/>
      <c r="I70" s="111"/>
      <c r="J70" s="112">
        <f>J210</f>
        <v>0</v>
      </c>
      <c r="L70" s="109"/>
    </row>
    <row r="71" spans="2:12" s="8" customFormat="1" ht="24.95" customHeight="1">
      <c r="B71" s="105"/>
      <c r="D71" s="106" t="s">
        <v>779</v>
      </c>
      <c r="E71" s="107"/>
      <c r="F71" s="107"/>
      <c r="G71" s="107"/>
      <c r="H71" s="107"/>
      <c r="I71" s="107"/>
      <c r="J71" s="108">
        <f>J218</f>
        <v>0</v>
      </c>
      <c r="L71" s="105"/>
    </row>
    <row r="72" spans="2:12" s="9" customFormat="1" ht="19.899999999999999" customHeight="1">
      <c r="B72" s="109"/>
      <c r="D72" s="110" t="s">
        <v>780</v>
      </c>
      <c r="E72" s="111"/>
      <c r="F72" s="111"/>
      <c r="G72" s="111"/>
      <c r="H72" s="111"/>
      <c r="I72" s="111"/>
      <c r="J72" s="112">
        <f>J219</f>
        <v>0</v>
      </c>
      <c r="L72" s="109"/>
    </row>
    <row r="73" spans="2:12" s="9" customFormat="1" ht="19.899999999999999" customHeight="1">
      <c r="B73" s="109"/>
      <c r="D73" s="110" t="s">
        <v>781</v>
      </c>
      <c r="E73" s="111"/>
      <c r="F73" s="111"/>
      <c r="G73" s="111"/>
      <c r="H73" s="111"/>
      <c r="I73" s="111"/>
      <c r="J73" s="112">
        <f>J224</f>
        <v>0</v>
      </c>
      <c r="L73" s="109"/>
    </row>
    <row r="74" spans="2:12" s="1" customFormat="1" ht="21.75" customHeight="1">
      <c r="B74" s="34"/>
      <c r="L74" s="34"/>
    </row>
    <row r="75" spans="2:12" s="1" customFormat="1" ht="6.95" customHeight="1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34"/>
    </row>
    <row r="79" spans="2:12" s="1" customFormat="1" ht="6.95" customHeight="1">
      <c r="B79" s="45"/>
      <c r="C79" s="46"/>
      <c r="D79" s="46"/>
      <c r="E79" s="46"/>
      <c r="F79" s="46"/>
      <c r="G79" s="46"/>
      <c r="H79" s="46"/>
      <c r="I79" s="46"/>
      <c r="J79" s="46"/>
      <c r="K79" s="46"/>
      <c r="L79" s="34"/>
    </row>
    <row r="80" spans="2:12" s="1" customFormat="1" ht="24.95" customHeight="1">
      <c r="B80" s="34"/>
      <c r="C80" s="22" t="s">
        <v>132</v>
      </c>
      <c r="L80" s="34"/>
    </row>
    <row r="81" spans="2:63" s="1" customFormat="1" ht="6.95" customHeight="1">
      <c r="B81" s="34"/>
      <c r="L81" s="34"/>
    </row>
    <row r="82" spans="2:63" s="1" customFormat="1" ht="12" customHeight="1">
      <c r="B82" s="34"/>
      <c r="C82" s="28" t="s">
        <v>16</v>
      </c>
      <c r="L82" s="34"/>
    </row>
    <row r="83" spans="2:63" s="1" customFormat="1" ht="16.5" customHeight="1">
      <c r="B83" s="34"/>
      <c r="E83" s="323" t="str">
        <f>E7</f>
        <v>OA Chrudim - rekonstrukce elektroinstalace</v>
      </c>
      <c r="F83" s="324"/>
      <c r="G83" s="324"/>
      <c r="H83" s="324"/>
      <c r="L83" s="34"/>
    </row>
    <row r="84" spans="2:63" ht="12" customHeight="1">
      <c r="B84" s="21"/>
      <c r="C84" s="28" t="s">
        <v>112</v>
      </c>
      <c r="L84" s="21"/>
    </row>
    <row r="85" spans="2:63" s="1" customFormat="1" ht="16.5" customHeight="1">
      <c r="B85" s="34"/>
      <c r="E85" s="323" t="s">
        <v>1366</v>
      </c>
      <c r="F85" s="325"/>
      <c r="G85" s="325"/>
      <c r="H85" s="325"/>
      <c r="L85" s="34"/>
    </row>
    <row r="86" spans="2:63" s="1" customFormat="1" ht="12" customHeight="1">
      <c r="B86" s="34"/>
      <c r="C86" s="28" t="s">
        <v>114</v>
      </c>
      <c r="L86" s="34"/>
    </row>
    <row r="87" spans="2:63" s="1" customFormat="1" ht="16.5" customHeight="1">
      <c r="B87" s="34"/>
      <c r="E87" s="287" t="str">
        <f>E11</f>
        <v>02 - Elektroinstalace</v>
      </c>
      <c r="F87" s="325"/>
      <c r="G87" s="325"/>
      <c r="H87" s="325"/>
      <c r="L87" s="34"/>
    </row>
    <row r="88" spans="2:63" s="1" customFormat="1" ht="6.95" customHeight="1">
      <c r="B88" s="34"/>
      <c r="L88" s="34"/>
    </row>
    <row r="89" spans="2:63" s="1" customFormat="1" ht="12" customHeight="1">
      <c r="B89" s="34"/>
      <c r="C89" s="28" t="s">
        <v>22</v>
      </c>
      <c r="F89" s="26" t="str">
        <f>F14</f>
        <v>Tyršovo nám. 250, 537 01 Chrudim</v>
      </c>
      <c r="I89" s="28" t="s">
        <v>24</v>
      </c>
      <c r="J89" s="51" t="str">
        <f>IF(J14="","",J14)</f>
        <v>8. 5. 2026</v>
      </c>
      <c r="L89" s="34"/>
    </row>
    <row r="90" spans="2:63" s="1" customFormat="1" ht="6.95" customHeight="1">
      <c r="B90" s="34"/>
      <c r="L90" s="34"/>
    </row>
    <row r="91" spans="2:63" s="1" customFormat="1" ht="15.2" customHeight="1">
      <c r="B91" s="34"/>
      <c r="C91" s="28" t="s">
        <v>30</v>
      </c>
      <c r="F91" s="26" t="str">
        <f>E17</f>
        <v>Pardubický kraj</v>
      </c>
      <c r="I91" s="28" t="s">
        <v>37</v>
      </c>
      <c r="J91" s="32" t="str">
        <f>E23</f>
        <v>AZ Optimal</v>
      </c>
      <c r="L91" s="34"/>
    </row>
    <row r="92" spans="2:63" s="1" customFormat="1" ht="15.2" customHeight="1">
      <c r="B92" s="34"/>
      <c r="C92" s="28" t="s">
        <v>35</v>
      </c>
      <c r="F92" s="26" t="str">
        <f>IF(E20="","",E20)</f>
        <v>Vyplň údaj</v>
      </c>
      <c r="I92" s="28" t="s">
        <v>40</v>
      </c>
      <c r="J92" s="32" t="str">
        <f>E26</f>
        <v xml:space="preserve"> </v>
      </c>
      <c r="L92" s="34"/>
    </row>
    <row r="93" spans="2:63" s="1" customFormat="1" ht="10.35" customHeight="1">
      <c r="B93" s="34"/>
      <c r="L93" s="34"/>
    </row>
    <row r="94" spans="2:63" s="10" customFormat="1" ht="29.25" customHeight="1">
      <c r="B94" s="113"/>
      <c r="C94" s="114" t="s">
        <v>133</v>
      </c>
      <c r="D94" s="115" t="s">
        <v>63</v>
      </c>
      <c r="E94" s="115" t="s">
        <v>59</v>
      </c>
      <c r="F94" s="115" t="s">
        <v>60</v>
      </c>
      <c r="G94" s="115" t="s">
        <v>134</v>
      </c>
      <c r="H94" s="115" t="s">
        <v>135</v>
      </c>
      <c r="I94" s="115" t="s">
        <v>136</v>
      </c>
      <c r="J94" s="115" t="s">
        <v>118</v>
      </c>
      <c r="K94" s="116" t="s">
        <v>137</v>
      </c>
      <c r="L94" s="113"/>
      <c r="M94" s="58" t="s">
        <v>32</v>
      </c>
      <c r="N94" s="59" t="s">
        <v>48</v>
      </c>
      <c r="O94" s="59" t="s">
        <v>138</v>
      </c>
      <c r="P94" s="59" t="s">
        <v>139</v>
      </c>
      <c r="Q94" s="59" t="s">
        <v>140</v>
      </c>
      <c r="R94" s="59" t="s">
        <v>141</v>
      </c>
      <c r="S94" s="59" t="s">
        <v>142</v>
      </c>
      <c r="T94" s="60" t="s">
        <v>143</v>
      </c>
    </row>
    <row r="95" spans="2:63" s="1" customFormat="1" ht="22.9" customHeight="1">
      <c r="B95" s="34"/>
      <c r="C95" s="63" t="s">
        <v>144</v>
      </c>
      <c r="J95" s="117">
        <f>BK95</f>
        <v>0</v>
      </c>
      <c r="L95" s="34"/>
      <c r="M95" s="61"/>
      <c r="N95" s="52"/>
      <c r="O95" s="52"/>
      <c r="P95" s="118">
        <f>P96+P138+P174+P182+P203+P218</f>
        <v>0</v>
      </c>
      <c r="Q95" s="52"/>
      <c r="R95" s="118">
        <f>R96+R138+R174+R182+R203+R218</f>
        <v>1.342E-2</v>
      </c>
      <c r="S95" s="52"/>
      <c r="T95" s="119">
        <f>T96+T138+T174+T182+T203+T218</f>
        <v>0</v>
      </c>
      <c r="AT95" s="18" t="s">
        <v>77</v>
      </c>
      <c r="AU95" s="18" t="s">
        <v>119</v>
      </c>
      <c r="BK95" s="120">
        <f>BK96+BK138+BK174+BK182+BK203+BK218</f>
        <v>0</v>
      </c>
    </row>
    <row r="96" spans="2:63" s="11" customFormat="1" ht="25.9" customHeight="1">
      <c r="B96" s="121"/>
      <c r="D96" s="122" t="s">
        <v>77</v>
      </c>
      <c r="E96" s="123" t="s">
        <v>783</v>
      </c>
      <c r="F96" s="123" t="s">
        <v>784</v>
      </c>
      <c r="I96" s="124"/>
      <c r="J96" s="125">
        <f>BK96</f>
        <v>0</v>
      </c>
      <c r="L96" s="121"/>
      <c r="M96" s="126"/>
      <c r="P96" s="127">
        <f>SUM(P97:P137)</f>
        <v>0</v>
      </c>
      <c r="R96" s="127">
        <f>SUM(R97:R137)</f>
        <v>0</v>
      </c>
      <c r="T96" s="128">
        <f>SUM(T97:T137)</f>
        <v>0</v>
      </c>
      <c r="AR96" s="122" t="s">
        <v>155</v>
      </c>
      <c r="AT96" s="129" t="s">
        <v>77</v>
      </c>
      <c r="AU96" s="129" t="s">
        <v>78</v>
      </c>
      <c r="AY96" s="122" t="s">
        <v>147</v>
      </c>
      <c r="BK96" s="130">
        <f>SUM(BK97:BK137)</f>
        <v>0</v>
      </c>
    </row>
    <row r="97" spans="2:65" s="1" customFormat="1" ht="16.5" customHeight="1">
      <c r="B97" s="34"/>
      <c r="C97" s="133" t="s">
        <v>85</v>
      </c>
      <c r="D97" s="133" t="s">
        <v>150</v>
      </c>
      <c r="E97" s="134" t="s">
        <v>785</v>
      </c>
      <c r="F97" s="135" t="s">
        <v>786</v>
      </c>
      <c r="G97" s="136" t="s">
        <v>242</v>
      </c>
      <c r="H97" s="137">
        <v>10</v>
      </c>
      <c r="I97" s="138"/>
      <c r="J97" s="139">
        <f t="shared" ref="J97:J137" si="0">ROUND(I97*H97,2)</f>
        <v>0</v>
      </c>
      <c r="K97" s="135" t="s">
        <v>32</v>
      </c>
      <c r="L97" s="34"/>
      <c r="M97" s="140" t="s">
        <v>32</v>
      </c>
      <c r="N97" s="141" t="s">
        <v>49</v>
      </c>
      <c r="P97" s="142">
        <f t="shared" ref="P97:P137" si="1">O97*H97</f>
        <v>0</v>
      </c>
      <c r="Q97" s="142">
        <v>0</v>
      </c>
      <c r="R97" s="142">
        <f t="shared" ref="R97:R137" si="2">Q97*H97</f>
        <v>0</v>
      </c>
      <c r="S97" s="142">
        <v>0</v>
      </c>
      <c r="T97" s="143">
        <f t="shared" ref="T97:T137" si="3">S97*H97</f>
        <v>0</v>
      </c>
      <c r="AR97" s="144" t="s">
        <v>649</v>
      </c>
      <c r="AT97" s="144" t="s">
        <v>150</v>
      </c>
      <c r="AU97" s="144" t="s">
        <v>85</v>
      </c>
      <c r="AY97" s="18" t="s">
        <v>147</v>
      </c>
      <c r="BE97" s="145">
        <f t="shared" ref="BE97:BE137" si="4">IF(N97="základní",J97,0)</f>
        <v>0</v>
      </c>
      <c r="BF97" s="145">
        <f t="shared" ref="BF97:BF137" si="5">IF(N97="snížená",J97,0)</f>
        <v>0</v>
      </c>
      <c r="BG97" s="145">
        <f t="shared" ref="BG97:BG137" si="6">IF(N97="zákl. přenesená",J97,0)</f>
        <v>0</v>
      </c>
      <c r="BH97" s="145">
        <f t="shared" ref="BH97:BH137" si="7">IF(N97="sníž. přenesená",J97,0)</f>
        <v>0</v>
      </c>
      <c r="BI97" s="145">
        <f t="shared" ref="BI97:BI137" si="8">IF(N97="nulová",J97,0)</f>
        <v>0</v>
      </c>
      <c r="BJ97" s="18" t="s">
        <v>85</v>
      </c>
      <c r="BK97" s="145">
        <f t="shared" ref="BK97:BK137" si="9">ROUND(I97*H97,2)</f>
        <v>0</v>
      </c>
      <c r="BL97" s="18" t="s">
        <v>649</v>
      </c>
      <c r="BM97" s="144" t="s">
        <v>1573</v>
      </c>
    </row>
    <row r="98" spans="2:65" s="1" customFormat="1" ht="16.5" customHeight="1">
      <c r="B98" s="34"/>
      <c r="C98" s="133" t="s">
        <v>87</v>
      </c>
      <c r="D98" s="133" t="s">
        <v>150</v>
      </c>
      <c r="E98" s="134" t="s">
        <v>788</v>
      </c>
      <c r="F98" s="135" t="s">
        <v>789</v>
      </c>
      <c r="G98" s="136" t="s">
        <v>242</v>
      </c>
      <c r="H98" s="137">
        <v>51</v>
      </c>
      <c r="I98" s="138"/>
      <c r="J98" s="139">
        <f t="shared" si="0"/>
        <v>0</v>
      </c>
      <c r="K98" s="135" t="s">
        <v>32</v>
      </c>
      <c r="L98" s="34"/>
      <c r="M98" s="140" t="s">
        <v>32</v>
      </c>
      <c r="N98" s="141" t="s">
        <v>49</v>
      </c>
      <c r="P98" s="142">
        <f t="shared" si="1"/>
        <v>0</v>
      </c>
      <c r="Q98" s="142">
        <v>0</v>
      </c>
      <c r="R98" s="142">
        <f t="shared" si="2"/>
        <v>0</v>
      </c>
      <c r="S98" s="142">
        <v>0</v>
      </c>
      <c r="T98" s="143">
        <f t="shared" si="3"/>
        <v>0</v>
      </c>
      <c r="AR98" s="144" t="s">
        <v>649</v>
      </c>
      <c r="AT98" s="144" t="s">
        <v>150</v>
      </c>
      <c r="AU98" s="144" t="s">
        <v>85</v>
      </c>
      <c r="AY98" s="18" t="s">
        <v>147</v>
      </c>
      <c r="BE98" s="145">
        <f t="shared" si="4"/>
        <v>0</v>
      </c>
      <c r="BF98" s="145">
        <f t="shared" si="5"/>
        <v>0</v>
      </c>
      <c r="BG98" s="145">
        <f t="shared" si="6"/>
        <v>0</v>
      </c>
      <c r="BH98" s="145">
        <f t="shared" si="7"/>
        <v>0</v>
      </c>
      <c r="BI98" s="145">
        <f t="shared" si="8"/>
        <v>0</v>
      </c>
      <c r="BJ98" s="18" t="s">
        <v>85</v>
      </c>
      <c r="BK98" s="145">
        <f t="shared" si="9"/>
        <v>0</v>
      </c>
      <c r="BL98" s="18" t="s">
        <v>649</v>
      </c>
      <c r="BM98" s="144" t="s">
        <v>1574</v>
      </c>
    </row>
    <row r="99" spans="2:65" s="1" customFormat="1" ht="16.5" customHeight="1">
      <c r="B99" s="34"/>
      <c r="C99" s="133" t="s">
        <v>190</v>
      </c>
      <c r="D99" s="133" t="s">
        <v>150</v>
      </c>
      <c r="E99" s="134" t="s">
        <v>791</v>
      </c>
      <c r="F99" s="135" t="s">
        <v>792</v>
      </c>
      <c r="G99" s="136" t="s">
        <v>242</v>
      </c>
      <c r="H99" s="137">
        <v>66</v>
      </c>
      <c r="I99" s="138"/>
      <c r="J99" s="139">
        <f t="shared" si="0"/>
        <v>0</v>
      </c>
      <c r="K99" s="135" t="s">
        <v>32</v>
      </c>
      <c r="L99" s="34"/>
      <c r="M99" s="140" t="s">
        <v>32</v>
      </c>
      <c r="N99" s="141" t="s">
        <v>49</v>
      </c>
      <c r="P99" s="142">
        <f t="shared" si="1"/>
        <v>0</v>
      </c>
      <c r="Q99" s="142">
        <v>0</v>
      </c>
      <c r="R99" s="142">
        <f t="shared" si="2"/>
        <v>0</v>
      </c>
      <c r="S99" s="142">
        <v>0</v>
      </c>
      <c r="T99" s="143">
        <f t="shared" si="3"/>
        <v>0</v>
      </c>
      <c r="AR99" s="144" t="s">
        <v>649</v>
      </c>
      <c r="AT99" s="144" t="s">
        <v>150</v>
      </c>
      <c r="AU99" s="144" t="s">
        <v>85</v>
      </c>
      <c r="AY99" s="18" t="s">
        <v>147</v>
      </c>
      <c r="BE99" s="145">
        <f t="shared" si="4"/>
        <v>0</v>
      </c>
      <c r="BF99" s="145">
        <f t="shared" si="5"/>
        <v>0</v>
      </c>
      <c r="BG99" s="145">
        <f t="shared" si="6"/>
        <v>0</v>
      </c>
      <c r="BH99" s="145">
        <f t="shared" si="7"/>
        <v>0</v>
      </c>
      <c r="BI99" s="145">
        <f t="shared" si="8"/>
        <v>0</v>
      </c>
      <c r="BJ99" s="18" t="s">
        <v>85</v>
      </c>
      <c r="BK99" s="145">
        <f t="shared" si="9"/>
        <v>0</v>
      </c>
      <c r="BL99" s="18" t="s">
        <v>649</v>
      </c>
      <c r="BM99" s="144" t="s">
        <v>1575</v>
      </c>
    </row>
    <row r="100" spans="2:65" s="1" customFormat="1" ht="16.5" customHeight="1">
      <c r="B100" s="34"/>
      <c r="C100" s="133" t="s">
        <v>155</v>
      </c>
      <c r="D100" s="133" t="s">
        <v>150</v>
      </c>
      <c r="E100" s="134" t="s">
        <v>794</v>
      </c>
      <c r="F100" s="135" t="s">
        <v>795</v>
      </c>
      <c r="G100" s="136" t="s">
        <v>153</v>
      </c>
      <c r="H100" s="137">
        <v>288</v>
      </c>
      <c r="I100" s="138"/>
      <c r="J100" s="139">
        <f t="shared" si="0"/>
        <v>0</v>
      </c>
      <c r="K100" s="135" t="s">
        <v>32</v>
      </c>
      <c r="L100" s="34"/>
      <c r="M100" s="140" t="s">
        <v>32</v>
      </c>
      <c r="N100" s="141" t="s">
        <v>49</v>
      </c>
      <c r="P100" s="142">
        <f t="shared" si="1"/>
        <v>0</v>
      </c>
      <c r="Q100" s="142">
        <v>0</v>
      </c>
      <c r="R100" s="142">
        <f t="shared" si="2"/>
        <v>0</v>
      </c>
      <c r="S100" s="142">
        <v>0</v>
      </c>
      <c r="T100" s="143">
        <f t="shared" si="3"/>
        <v>0</v>
      </c>
      <c r="AR100" s="144" t="s">
        <v>649</v>
      </c>
      <c r="AT100" s="144" t="s">
        <v>150</v>
      </c>
      <c r="AU100" s="144" t="s">
        <v>85</v>
      </c>
      <c r="AY100" s="18" t="s">
        <v>147</v>
      </c>
      <c r="BE100" s="145">
        <f t="shared" si="4"/>
        <v>0</v>
      </c>
      <c r="BF100" s="145">
        <f t="shared" si="5"/>
        <v>0</v>
      </c>
      <c r="BG100" s="145">
        <f t="shared" si="6"/>
        <v>0</v>
      </c>
      <c r="BH100" s="145">
        <f t="shared" si="7"/>
        <v>0</v>
      </c>
      <c r="BI100" s="145">
        <f t="shared" si="8"/>
        <v>0</v>
      </c>
      <c r="BJ100" s="18" t="s">
        <v>85</v>
      </c>
      <c r="BK100" s="145">
        <f t="shared" si="9"/>
        <v>0</v>
      </c>
      <c r="BL100" s="18" t="s">
        <v>649</v>
      </c>
      <c r="BM100" s="144" t="s">
        <v>1576</v>
      </c>
    </row>
    <row r="101" spans="2:65" s="1" customFormat="1" ht="21.75" customHeight="1">
      <c r="B101" s="34"/>
      <c r="C101" s="133" t="s">
        <v>218</v>
      </c>
      <c r="D101" s="133" t="s">
        <v>150</v>
      </c>
      <c r="E101" s="134" t="s">
        <v>797</v>
      </c>
      <c r="F101" s="135" t="s">
        <v>798</v>
      </c>
      <c r="G101" s="136" t="s">
        <v>153</v>
      </c>
      <c r="H101" s="137">
        <v>11</v>
      </c>
      <c r="I101" s="138"/>
      <c r="J101" s="139">
        <f t="shared" si="0"/>
        <v>0</v>
      </c>
      <c r="K101" s="135" t="s">
        <v>32</v>
      </c>
      <c r="L101" s="34"/>
      <c r="M101" s="140" t="s">
        <v>32</v>
      </c>
      <c r="N101" s="141" t="s">
        <v>49</v>
      </c>
      <c r="P101" s="142">
        <f t="shared" si="1"/>
        <v>0</v>
      </c>
      <c r="Q101" s="142">
        <v>0</v>
      </c>
      <c r="R101" s="142">
        <f t="shared" si="2"/>
        <v>0</v>
      </c>
      <c r="S101" s="142">
        <v>0</v>
      </c>
      <c r="T101" s="143">
        <f t="shared" si="3"/>
        <v>0</v>
      </c>
      <c r="AR101" s="144" t="s">
        <v>649</v>
      </c>
      <c r="AT101" s="144" t="s">
        <v>150</v>
      </c>
      <c r="AU101" s="144" t="s">
        <v>85</v>
      </c>
      <c r="AY101" s="18" t="s">
        <v>147</v>
      </c>
      <c r="BE101" s="145">
        <f t="shared" si="4"/>
        <v>0</v>
      </c>
      <c r="BF101" s="145">
        <f t="shared" si="5"/>
        <v>0</v>
      </c>
      <c r="BG101" s="145">
        <f t="shared" si="6"/>
        <v>0</v>
      </c>
      <c r="BH101" s="145">
        <f t="shared" si="7"/>
        <v>0</v>
      </c>
      <c r="BI101" s="145">
        <f t="shared" si="8"/>
        <v>0</v>
      </c>
      <c r="BJ101" s="18" t="s">
        <v>85</v>
      </c>
      <c r="BK101" s="145">
        <f t="shared" si="9"/>
        <v>0</v>
      </c>
      <c r="BL101" s="18" t="s">
        <v>649</v>
      </c>
      <c r="BM101" s="144" t="s">
        <v>1577</v>
      </c>
    </row>
    <row r="102" spans="2:65" s="1" customFormat="1" ht="16.5" customHeight="1">
      <c r="B102" s="34"/>
      <c r="C102" s="133" t="s">
        <v>148</v>
      </c>
      <c r="D102" s="133" t="s">
        <v>150</v>
      </c>
      <c r="E102" s="134" t="s">
        <v>800</v>
      </c>
      <c r="F102" s="135" t="s">
        <v>801</v>
      </c>
      <c r="G102" s="136" t="s">
        <v>153</v>
      </c>
      <c r="H102" s="137">
        <v>35</v>
      </c>
      <c r="I102" s="138"/>
      <c r="J102" s="139">
        <f t="shared" si="0"/>
        <v>0</v>
      </c>
      <c r="K102" s="135" t="s">
        <v>32</v>
      </c>
      <c r="L102" s="34"/>
      <c r="M102" s="140" t="s">
        <v>32</v>
      </c>
      <c r="N102" s="141" t="s">
        <v>49</v>
      </c>
      <c r="P102" s="142">
        <f t="shared" si="1"/>
        <v>0</v>
      </c>
      <c r="Q102" s="142">
        <v>0</v>
      </c>
      <c r="R102" s="142">
        <f t="shared" si="2"/>
        <v>0</v>
      </c>
      <c r="S102" s="142">
        <v>0</v>
      </c>
      <c r="T102" s="143">
        <f t="shared" si="3"/>
        <v>0</v>
      </c>
      <c r="AR102" s="144" t="s">
        <v>649</v>
      </c>
      <c r="AT102" s="144" t="s">
        <v>150</v>
      </c>
      <c r="AU102" s="144" t="s">
        <v>85</v>
      </c>
      <c r="AY102" s="18" t="s">
        <v>147</v>
      </c>
      <c r="BE102" s="145">
        <f t="shared" si="4"/>
        <v>0</v>
      </c>
      <c r="BF102" s="145">
        <f t="shared" si="5"/>
        <v>0</v>
      </c>
      <c r="BG102" s="145">
        <f t="shared" si="6"/>
        <v>0</v>
      </c>
      <c r="BH102" s="145">
        <f t="shared" si="7"/>
        <v>0</v>
      </c>
      <c r="BI102" s="145">
        <f t="shared" si="8"/>
        <v>0</v>
      </c>
      <c r="BJ102" s="18" t="s">
        <v>85</v>
      </c>
      <c r="BK102" s="145">
        <f t="shared" si="9"/>
        <v>0</v>
      </c>
      <c r="BL102" s="18" t="s">
        <v>649</v>
      </c>
      <c r="BM102" s="144" t="s">
        <v>1578</v>
      </c>
    </row>
    <row r="103" spans="2:65" s="1" customFormat="1" ht="16.5" customHeight="1">
      <c r="B103" s="34"/>
      <c r="C103" s="133" t="s">
        <v>227</v>
      </c>
      <c r="D103" s="133" t="s">
        <v>150</v>
      </c>
      <c r="E103" s="134" t="s">
        <v>803</v>
      </c>
      <c r="F103" s="135" t="s">
        <v>804</v>
      </c>
      <c r="G103" s="136" t="s">
        <v>153</v>
      </c>
      <c r="H103" s="137">
        <v>10</v>
      </c>
      <c r="I103" s="138"/>
      <c r="J103" s="139">
        <f t="shared" si="0"/>
        <v>0</v>
      </c>
      <c r="K103" s="135" t="s">
        <v>32</v>
      </c>
      <c r="L103" s="34"/>
      <c r="M103" s="140" t="s">
        <v>32</v>
      </c>
      <c r="N103" s="141" t="s">
        <v>49</v>
      </c>
      <c r="P103" s="142">
        <f t="shared" si="1"/>
        <v>0</v>
      </c>
      <c r="Q103" s="142">
        <v>0</v>
      </c>
      <c r="R103" s="142">
        <f t="shared" si="2"/>
        <v>0</v>
      </c>
      <c r="S103" s="142">
        <v>0</v>
      </c>
      <c r="T103" s="143">
        <f t="shared" si="3"/>
        <v>0</v>
      </c>
      <c r="AR103" s="144" t="s">
        <v>649</v>
      </c>
      <c r="AT103" s="144" t="s">
        <v>150</v>
      </c>
      <c r="AU103" s="144" t="s">
        <v>85</v>
      </c>
      <c r="AY103" s="18" t="s">
        <v>147</v>
      </c>
      <c r="BE103" s="145">
        <f t="shared" si="4"/>
        <v>0</v>
      </c>
      <c r="BF103" s="145">
        <f t="shared" si="5"/>
        <v>0</v>
      </c>
      <c r="BG103" s="145">
        <f t="shared" si="6"/>
        <v>0</v>
      </c>
      <c r="BH103" s="145">
        <f t="shared" si="7"/>
        <v>0</v>
      </c>
      <c r="BI103" s="145">
        <f t="shared" si="8"/>
        <v>0</v>
      </c>
      <c r="BJ103" s="18" t="s">
        <v>85</v>
      </c>
      <c r="BK103" s="145">
        <f t="shared" si="9"/>
        <v>0</v>
      </c>
      <c r="BL103" s="18" t="s">
        <v>649</v>
      </c>
      <c r="BM103" s="144" t="s">
        <v>1579</v>
      </c>
    </row>
    <row r="104" spans="2:65" s="1" customFormat="1" ht="16.5" customHeight="1">
      <c r="B104" s="34"/>
      <c r="C104" s="133" t="s">
        <v>233</v>
      </c>
      <c r="D104" s="133" t="s">
        <v>150</v>
      </c>
      <c r="E104" s="134" t="s">
        <v>806</v>
      </c>
      <c r="F104" s="135" t="s">
        <v>807</v>
      </c>
      <c r="G104" s="136" t="s">
        <v>153</v>
      </c>
      <c r="H104" s="137">
        <v>18</v>
      </c>
      <c r="I104" s="138"/>
      <c r="J104" s="139">
        <f t="shared" si="0"/>
        <v>0</v>
      </c>
      <c r="K104" s="135" t="s">
        <v>32</v>
      </c>
      <c r="L104" s="34"/>
      <c r="M104" s="140" t="s">
        <v>32</v>
      </c>
      <c r="N104" s="141" t="s">
        <v>49</v>
      </c>
      <c r="P104" s="142">
        <f t="shared" si="1"/>
        <v>0</v>
      </c>
      <c r="Q104" s="142">
        <v>0</v>
      </c>
      <c r="R104" s="142">
        <f t="shared" si="2"/>
        <v>0</v>
      </c>
      <c r="S104" s="142">
        <v>0</v>
      </c>
      <c r="T104" s="143">
        <f t="shared" si="3"/>
        <v>0</v>
      </c>
      <c r="AR104" s="144" t="s">
        <v>649</v>
      </c>
      <c r="AT104" s="144" t="s">
        <v>150</v>
      </c>
      <c r="AU104" s="144" t="s">
        <v>85</v>
      </c>
      <c r="AY104" s="18" t="s">
        <v>147</v>
      </c>
      <c r="BE104" s="145">
        <f t="shared" si="4"/>
        <v>0</v>
      </c>
      <c r="BF104" s="145">
        <f t="shared" si="5"/>
        <v>0</v>
      </c>
      <c r="BG104" s="145">
        <f t="shared" si="6"/>
        <v>0</v>
      </c>
      <c r="BH104" s="145">
        <f t="shared" si="7"/>
        <v>0</v>
      </c>
      <c r="BI104" s="145">
        <f t="shared" si="8"/>
        <v>0</v>
      </c>
      <c r="BJ104" s="18" t="s">
        <v>85</v>
      </c>
      <c r="BK104" s="145">
        <f t="shared" si="9"/>
        <v>0</v>
      </c>
      <c r="BL104" s="18" t="s">
        <v>649</v>
      </c>
      <c r="BM104" s="144" t="s">
        <v>1580</v>
      </c>
    </row>
    <row r="105" spans="2:65" s="1" customFormat="1" ht="16.5" customHeight="1">
      <c r="B105" s="34"/>
      <c r="C105" s="133" t="s">
        <v>212</v>
      </c>
      <c r="D105" s="133" t="s">
        <v>150</v>
      </c>
      <c r="E105" s="134" t="s">
        <v>809</v>
      </c>
      <c r="F105" s="135" t="s">
        <v>810</v>
      </c>
      <c r="G105" s="136" t="s">
        <v>153</v>
      </c>
      <c r="H105" s="137">
        <v>4</v>
      </c>
      <c r="I105" s="138"/>
      <c r="J105" s="139">
        <f t="shared" si="0"/>
        <v>0</v>
      </c>
      <c r="K105" s="135" t="s">
        <v>32</v>
      </c>
      <c r="L105" s="34"/>
      <c r="M105" s="140" t="s">
        <v>32</v>
      </c>
      <c r="N105" s="141" t="s">
        <v>49</v>
      </c>
      <c r="P105" s="142">
        <f t="shared" si="1"/>
        <v>0</v>
      </c>
      <c r="Q105" s="142">
        <v>0</v>
      </c>
      <c r="R105" s="142">
        <f t="shared" si="2"/>
        <v>0</v>
      </c>
      <c r="S105" s="142">
        <v>0</v>
      </c>
      <c r="T105" s="143">
        <f t="shared" si="3"/>
        <v>0</v>
      </c>
      <c r="AR105" s="144" t="s">
        <v>649</v>
      </c>
      <c r="AT105" s="144" t="s">
        <v>150</v>
      </c>
      <c r="AU105" s="144" t="s">
        <v>85</v>
      </c>
      <c r="AY105" s="18" t="s">
        <v>147</v>
      </c>
      <c r="BE105" s="145">
        <f t="shared" si="4"/>
        <v>0</v>
      </c>
      <c r="BF105" s="145">
        <f t="shared" si="5"/>
        <v>0</v>
      </c>
      <c r="BG105" s="145">
        <f t="shared" si="6"/>
        <v>0</v>
      </c>
      <c r="BH105" s="145">
        <f t="shared" si="7"/>
        <v>0</v>
      </c>
      <c r="BI105" s="145">
        <f t="shared" si="8"/>
        <v>0</v>
      </c>
      <c r="BJ105" s="18" t="s">
        <v>85</v>
      </c>
      <c r="BK105" s="145">
        <f t="shared" si="9"/>
        <v>0</v>
      </c>
      <c r="BL105" s="18" t="s">
        <v>649</v>
      </c>
      <c r="BM105" s="144" t="s">
        <v>1581</v>
      </c>
    </row>
    <row r="106" spans="2:65" s="1" customFormat="1" ht="16.5" customHeight="1">
      <c r="B106" s="34"/>
      <c r="C106" s="133" t="s">
        <v>248</v>
      </c>
      <c r="D106" s="133" t="s">
        <v>150</v>
      </c>
      <c r="E106" s="134" t="s">
        <v>812</v>
      </c>
      <c r="F106" s="135" t="s">
        <v>813</v>
      </c>
      <c r="G106" s="136" t="s">
        <v>153</v>
      </c>
      <c r="H106" s="137">
        <v>4</v>
      </c>
      <c r="I106" s="138"/>
      <c r="J106" s="139">
        <f t="shared" si="0"/>
        <v>0</v>
      </c>
      <c r="K106" s="135" t="s">
        <v>32</v>
      </c>
      <c r="L106" s="34"/>
      <c r="M106" s="140" t="s">
        <v>32</v>
      </c>
      <c r="N106" s="141" t="s">
        <v>49</v>
      </c>
      <c r="P106" s="142">
        <f t="shared" si="1"/>
        <v>0</v>
      </c>
      <c r="Q106" s="142">
        <v>0</v>
      </c>
      <c r="R106" s="142">
        <f t="shared" si="2"/>
        <v>0</v>
      </c>
      <c r="S106" s="142">
        <v>0</v>
      </c>
      <c r="T106" s="143">
        <f t="shared" si="3"/>
        <v>0</v>
      </c>
      <c r="AR106" s="144" t="s">
        <v>649</v>
      </c>
      <c r="AT106" s="144" t="s">
        <v>150</v>
      </c>
      <c r="AU106" s="144" t="s">
        <v>85</v>
      </c>
      <c r="AY106" s="18" t="s">
        <v>147</v>
      </c>
      <c r="BE106" s="145">
        <f t="shared" si="4"/>
        <v>0</v>
      </c>
      <c r="BF106" s="145">
        <f t="shared" si="5"/>
        <v>0</v>
      </c>
      <c r="BG106" s="145">
        <f t="shared" si="6"/>
        <v>0</v>
      </c>
      <c r="BH106" s="145">
        <f t="shared" si="7"/>
        <v>0</v>
      </c>
      <c r="BI106" s="145">
        <f t="shared" si="8"/>
        <v>0</v>
      </c>
      <c r="BJ106" s="18" t="s">
        <v>85</v>
      </c>
      <c r="BK106" s="145">
        <f t="shared" si="9"/>
        <v>0</v>
      </c>
      <c r="BL106" s="18" t="s">
        <v>649</v>
      </c>
      <c r="BM106" s="144" t="s">
        <v>1582</v>
      </c>
    </row>
    <row r="107" spans="2:65" s="1" customFormat="1" ht="16.5" customHeight="1">
      <c r="B107" s="34"/>
      <c r="C107" s="133" t="s">
        <v>254</v>
      </c>
      <c r="D107" s="133" t="s">
        <v>150</v>
      </c>
      <c r="E107" s="134" t="s">
        <v>815</v>
      </c>
      <c r="F107" s="135" t="s">
        <v>816</v>
      </c>
      <c r="G107" s="136" t="s">
        <v>153</v>
      </c>
      <c r="H107" s="137">
        <v>10</v>
      </c>
      <c r="I107" s="138"/>
      <c r="J107" s="139">
        <f t="shared" si="0"/>
        <v>0</v>
      </c>
      <c r="K107" s="135" t="s">
        <v>32</v>
      </c>
      <c r="L107" s="34"/>
      <c r="M107" s="140" t="s">
        <v>32</v>
      </c>
      <c r="N107" s="141" t="s">
        <v>49</v>
      </c>
      <c r="P107" s="142">
        <f t="shared" si="1"/>
        <v>0</v>
      </c>
      <c r="Q107" s="142">
        <v>0</v>
      </c>
      <c r="R107" s="142">
        <f t="shared" si="2"/>
        <v>0</v>
      </c>
      <c r="S107" s="142">
        <v>0</v>
      </c>
      <c r="T107" s="143">
        <f t="shared" si="3"/>
        <v>0</v>
      </c>
      <c r="AR107" s="144" t="s">
        <v>649</v>
      </c>
      <c r="AT107" s="144" t="s">
        <v>150</v>
      </c>
      <c r="AU107" s="144" t="s">
        <v>85</v>
      </c>
      <c r="AY107" s="18" t="s">
        <v>147</v>
      </c>
      <c r="BE107" s="145">
        <f t="shared" si="4"/>
        <v>0</v>
      </c>
      <c r="BF107" s="145">
        <f t="shared" si="5"/>
        <v>0</v>
      </c>
      <c r="BG107" s="145">
        <f t="shared" si="6"/>
        <v>0</v>
      </c>
      <c r="BH107" s="145">
        <f t="shared" si="7"/>
        <v>0</v>
      </c>
      <c r="BI107" s="145">
        <f t="shared" si="8"/>
        <v>0</v>
      </c>
      <c r="BJ107" s="18" t="s">
        <v>85</v>
      </c>
      <c r="BK107" s="145">
        <f t="shared" si="9"/>
        <v>0</v>
      </c>
      <c r="BL107" s="18" t="s">
        <v>649</v>
      </c>
      <c r="BM107" s="144" t="s">
        <v>1583</v>
      </c>
    </row>
    <row r="108" spans="2:65" s="1" customFormat="1" ht="16.5" customHeight="1">
      <c r="B108" s="34"/>
      <c r="C108" s="133" t="s">
        <v>8</v>
      </c>
      <c r="D108" s="133" t="s">
        <v>150</v>
      </c>
      <c r="E108" s="134" t="s">
        <v>818</v>
      </c>
      <c r="F108" s="135" t="s">
        <v>819</v>
      </c>
      <c r="G108" s="136" t="s">
        <v>153</v>
      </c>
      <c r="H108" s="137">
        <v>235</v>
      </c>
      <c r="I108" s="138"/>
      <c r="J108" s="139">
        <f t="shared" si="0"/>
        <v>0</v>
      </c>
      <c r="K108" s="135" t="s">
        <v>32</v>
      </c>
      <c r="L108" s="34"/>
      <c r="M108" s="140" t="s">
        <v>32</v>
      </c>
      <c r="N108" s="141" t="s">
        <v>49</v>
      </c>
      <c r="P108" s="142">
        <f t="shared" si="1"/>
        <v>0</v>
      </c>
      <c r="Q108" s="142">
        <v>0</v>
      </c>
      <c r="R108" s="142">
        <f t="shared" si="2"/>
        <v>0</v>
      </c>
      <c r="S108" s="142">
        <v>0</v>
      </c>
      <c r="T108" s="143">
        <f t="shared" si="3"/>
        <v>0</v>
      </c>
      <c r="AR108" s="144" t="s">
        <v>649</v>
      </c>
      <c r="AT108" s="144" t="s">
        <v>150</v>
      </c>
      <c r="AU108" s="144" t="s">
        <v>85</v>
      </c>
      <c r="AY108" s="18" t="s">
        <v>147</v>
      </c>
      <c r="BE108" s="145">
        <f t="shared" si="4"/>
        <v>0</v>
      </c>
      <c r="BF108" s="145">
        <f t="shared" si="5"/>
        <v>0</v>
      </c>
      <c r="BG108" s="145">
        <f t="shared" si="6"/>
        <v>0</v>
      </c>
      <c r="BH108" s="145">
        <f t="shared" si="7"/>
        <v>0</v>
      </c>
      <c r="BI108" s="145">
        <f t="shared" si="8"/>
        <v>0</v>
      </c>
      <c r="BJ108" s="18" t="s">
        <v>85</v>
      </c>
      <c r="BK108" s="145">
        <f t="shared" si="9"/>
        <v>0</v>
      </c>
      <c r="BL108" s="18" t="s">
        <v>649</v>
      </c>
      <c r="BM108" s="144" t="s">
        <v>1584</v>
      </c>
    </row>
    <row r="109" spans="2:65" s="1" customFormat="1" ht="16.5" customHeight="1">
      <c r="B109" s="34"/>
      <c r="C109" s="133" t="s">
        <v>265</v>
      </c>
      <c r="D109" s="133" t="s">
        <v>150</v>
      </c>
      <c r="E109" s="134" t="s">
        <v>821</v>
      </c>
      <c r="F109" s="135" t="s">
        <v>822</v>
      </c>
      <c r="G109" s="136" t="s">
        <v>153</v>
      </c>
      <c r="H109" s="137">
        <v>60</v>
      </c>
      <c r="I109" s="138"/>
      <c r="J109" s="139">
        <f t="shared" si="0"/>
        <v>0</v>
      </c>
      <c r="K109" s="135" t="s">
        <v>32</v>
      </c>
      <c r="L109" s="34"/>
      <c r="M109" s="140" t="s">
        <v>32</v>
      </c>
      <c r="N109" s="141" t="s">
        <v>49</v>
      </c>
      <c r="P109" s="142">
        <f t="shared" si="1"/>
        <v>0</v>
      </c>
      <c r="Q109" s="142">
        <v>0</v>
      </c>
      <c r="R109" s="142">
        <f t="shared" si="2"/>
        <v>0</v>
      </c>
      <c r="S109" s="142">
        <v>0</v>
      </c>
      <c r="T109" s="143">
        <f t="shared" si="3"/>
        <v>0</v>
      </c>
      <c r="AR109" s="144" t="s">
        <v>649</v>
      </c>
      <c r="AT109" s="144" t="s">
        <v>150</v>
      </c>
      <c r="AU109" s="144" t="s">
        <v>85</v>
      </c>
      <c r="AY109" s="18" t="s">
        <v>147</v>
      </c>
      <c r="BE109" s="145">
        <f t="shared" si="4"/>
        <v>0</v>
      </c>
      <c r="BF109" s="145">
        <f t="shared" si="5"/>
        <v>0</v>
      </c>
      <c r="BG109" s="145">
        <f t="shared" si="6"/>
        <v>0</v>
      </c>
      <c r="BH109" s="145">
        <f t="shared" si="7"/>
        <v>0</v>
      </c>
      <c r="BI109" s="145">
        <f t="shared" si="8"/>
        <v>0</v>
      </c>
      <c r="BJ109" s="18" t="s">
        <v>85</v>
      </c>
      <c r="BK109" s="145">
        <f t="shared" si="9"/>
        <v>0</v>
      </c>
      <c r="BL109" s="18" t="s">
        <v>649</v>
      </c>
      <c r="BM109" s="144" t="s">
        <v>1585</v>
      </c>
    </row>
    <row r="110" spans="2:65" s="1" customFormat="1" ht="16.5" customHeight="1">
      <c r="B110" s="34"/>
      <c r="C110" s="133" t="s">
        <v>272</v>
      </c>
      <c r="D110" s="133" t="s">
        <v>150</v>
      </c>
      <c r="E110" s="134" t="s">
        <v>824</v>
      </c>
      <c r="F110" s="135" t="s">
        <v>825</v>
      </c>
      <c r="G110" s="136" t="s">
        <v>153</v>
      </c>
      <c r="H110" s="137">
        <v>5</v>
      </c>
      <c r="I110" s="138"/>
      <c r="J110" s="139">
        <f t="shared" si="0"/>
        <v>0</v>
      </c>
      <c r="K110" s="135" t="s">
        <v>32</v>
      </c>
      <c r="L110" s="34"/>
      <c r="M110" s="140" t="s">
        <v>32</v>
      </c>
      <c r="N110" s="141" t="s">
        <v>49</v>
      </c>
      <c r="P110" s="142">
        <f t="shared" si="1"/>
        <v>0</v>
      </c>
      <c r="Q110" s="142">
        <v>0</v>
      </c>
      <c r="R110" s="142">
        <f t="shared" si="2"/>
        <v>0</v>
      </c>
      <c r="S110" s="142">
        <v>0</v>
      </c>
      <c r="T110" s="143">
        <f t="shared" si="3"/>
        <v>0</v>
      </c>
      <c r="AR110" s="144" t="s">
        <v>649</v>
      </c>
      <c r="AT110" s="144" t="s">
        <v>150</v>
      </c>
      <c r="AU110" s="144" t="s">
        <v>85</v>
      </c>
      <c r="AY110" s="18" t="s">
        <v>147</v>
      </c>
      <c r="BE110" s="145">
        <f t="shared" si="4"/>
        <v>0</v>
      </c>
      <c r="BF110" s="145">
        <f t="shared" si="5"/>
        <v>0</v>
      </c>
      <c r="BG110" s="145">
        <f t="shared" si="6"/>
        <v>0</v>
      </c>
      <c r="BH110" s="145">
        <f t="shared" si="7"/>
        <v>0</v>
      </c>
      <c r="BI110" s="145">
        <f t="shared" si="8"/>
        <v>0</v>
      </c>
      <c r="BJ110" s="18" t="s">
        <v>85</v>
      </c>
      <c r="BK110" s="145">
        <f t="shared" si="9"/>
        <v>0</v>
      </c>
      <c r="BL110" s="18" t="s">
        <v>649</v>
      </c>
      <c r="BM110" s="144" t="s">
        <v>1586</v>
      </c>
    </row>
    <row r="111" spans="2:65" s="1" customFormat="1" ht="16.5" customHeight="1">
      <c r="B111" s="34"/>
      <c r="C111" s="133" t="s">
        <v>281</v>
      </c>
      <c r="D111" s="133" t="s">
        <v>150</v>
      </c>
      <c r="E111" s="134" t="s">
        <v>833</v>
      </c>
      <c r="F111" s="135" t="s">
        <v>834</v>
      </c>
      <c r="G111" s="136" t="s">
        <v>153</v>
      </c>
      <c r="H111" s="137">
        <v>1</v>
      </c>
      <c r="I111" s="138"/>
      <c r="J111" s="139">
        <f t="shared" si="0"/>
        <v>0</v>
      </c>
      <c r="K111" s="135" t="s">
        <v>32</v>
      </c>
      <c r="L111" s="34"/>
      <c r="M111" s="140" t="s">
        <v>32</v>
      </c>
      <c r="N111" s="141" t="s">
        <v>49</v>
      </c>
      <c r="P111" s="142">
        <f t="shared" si="1"/>
        <v>0</v>
      </c>
      <c r="Q111" s="142">
        <v>0</v>
      </c>
      <c r="R111" s="142">
        <f t="shared" si="2"/>
        <v>0</v>
      </c>
      <c r="S111" s="142">
        <v>0</v>
      </c>
      <c r="T111" s="143">
        <f t="shared" si="3"/>
        <v>0</v>
      </c>
      <c r="AR111" s="144" t="s">
        <v>649</v>
      </c>
      <c r="AT111" s="144" t="s">
        <v>150</v>
      </c>
      <c r="AU111" s="144" t="s">
        <v>85</v>
      </c>
      <c r="AY111" s="18" t="s">
        <v>147</v>
      </c>
      <c r="BE111" s="145">
        <f t="shared" si="4"/>
        <v>0</v>
      </c>
      <c r="BF111" s="145">
        <f t="shared" si="5"/>
        <v>0</v>
      </c>
      <c r="BG111" s="145">
        <f t="shared" si="6"/>
        <v>0</v>
      </c>
      <c r="BH111" s="145">
        <f t="shared" si="7"/>
        <v>0</v>
      </c>
      <c r="BI111" s="145">
        <f t="shared" si="8"/>
        <v>0</v>
      </c>
      <c r="BJ111" s="18" t="s">
        <v>85</v>
      </c>
      <c r="BK111" s="145">
        <f t="shared" si="9"/>
        <v>0</v>
      </c>
      <c r="BL111" s="18" t="s">
        <v>649</v>
      </c>
      <c r="BM111" s="144" t="s">
        <v>1587</v>
      </c>
    </row>
    <row r="112" spans="2:65" s="1" customFormat="1" ht="16.5" customHeight="1">
      <c r="B112" s="34"/>
      <c r="C112" s="133" t="s">
        <v>284</v>
      </c>
      <c r="D112" s="133" t="s">
        <v>150</v>
      </c>
      <c r="E112" s="134" t="s">
        <v>836</v>
      </c>
      <c r="F112" s="135" t="s">
        <v>837</v>
      </c>
      <c r="G112" s="136" t="s">
        <v>153</v>
      </c>
      <c r="H112" s="137">
        <v>24</v>
      </c>
      <c r="I112" s="138"/>
      <c r="J112" s="139">
        <f t="shared" si="0"/>
        <v>0</v>
      </c>
      <c r="K112" s="135" t="s">
        <v>32</v>
      </c>
      <c r="L112" s="34"/>
      <c r="M112" s="140" t="s">
        <v>32</v>
      </c>
      <c r="N112" s="141" t="s">
        <v>49</v>
      </c>
      <c r="P112" s="142">
        <f t="shared" si="1"/>
        <v>0</v>
      </c>
      <c r="Q112" s="142">
        <v>0</v>
      </c>
      <c r="R112" s="142">
        <f t="shared" si="2"/>
        <v>0</v>
      </c>
      <c r="S112" s="142">
        <v>0</v>
      </c>
      <c r="T112" s="143">
        <f t="shared" si="3"/>
        <v>0</v>
      </c>
      <c r="AR112" s="144" t="s">
        <v>649</v>
      </c>
      <c r="AT112" s="144" t="s">
        <v>150</v>
      </c>
      <c r="AU112" s="144" t="s">
        <v>85</v>
      </c>
      <c r="AY112" s="18" t="s">
        <v>147</v>
      </c>
      <c r="BE112" s="145">
        <f t="shared" si="4"/>
        <v>0</v>
      </c>
      <c r="BF112" s="145">
        <f t="shared" si="5"/>
        <v>0</v>
      </c>
      <c r="BG112" s="145">
        <f t="shared" si="6"/>
        <v>0</v>
      </c>
      <c r="BH112" s="145">
        <f t="shared" si="7"/>
        <v>0</v>
      </c>
      <c r="BI112" s="145">
        <f t="shared" si="8"/>
        <v>0</v>
      </c>
      <c r="BJ112" s="18" t="s">
        <v>85</v>
      </c>
      <c r="BK112" s="145">
        <f t="shared" si="9"/>
        <v>0</v>
      </c>
      <c r="BL112" s="18" t="s">
        <v>649</v>
      </c>
      <c r="BM112" s="144" t="s">
        <v>1588</v>
      </c>
    </row>
    <row r="113" spans="2:65" s="1" customFormat="1" ht="16.5" customHeight="1">
      <c r="B113" s="34"/>
      <c r="C113" s="133" t="s">
        <v>295</v>
      </c>
      <c r="D113" s="133" t="s">
        <v>150</v>
      </c>
      <c r="E113" s="134" t="s">
        <v>839</v>
      </c>
      <c r="F113" s="135" t="s">
        <v>840</v>
      </c>
      <c r="G113" s="136" t="s">
        <v>153</v>
      </c>
      <c r="H113" s="137">
        <v>5</v>
      </c>
      <c r="I113" s="138"/>
      <c r="J113" s="139">
        <f t="shared" si="0"/>
        <v>0</v>
      </c>
      <c r="K113" s="135" t="s">
        <v>32</v>
      </c>
      <c r="L113" s="34"/>
      <c r="M113" s="140" t="s">
        <v>32</v>
      </c>
      <c r="N113" s="141" t="s">
        <v>49</v>
      </c>
      <c r="P113" s="142">
        <f t="shared" si="1"/>
        <v>0</v>
      </c>
      <c r="Q113" s="142">
        <v>0</v>
      </c>
      <c r="R113" s="142">
        <f t="shared" si="2"/>
        <v>0</v>
      </c>
      <c r="S113" s="142">
        <v>0</v>
      </c>
      <c r="T113" s="143">
        <f t="shared" si="3"/>
        <v>0</v>
      </c>
      <c r="AR113" s="144" t="s">
        <v>649</v>
      </c>
      <c r="AT113" s="144" t="s">
        <v>150</v>
      </c>
      <c r="AU113" s="144" t="s">
        <v>85</v>
      </c>
      <c r="AY113" s="18" t="s">
        <v>147</v>
      </c>
      <c r="BE113" s="145">
        <f t="shared" si="4"/>
        <v>0</v>
      </c>
      <c r="BF113" s="145">
        <f t="shared" si="5"/>
        <v>0</v>
      </c>
      <c r="BG113" s="145">
        <f t="shared" si="6"/>
        <v>0</v>
      </c>
      <c r="BH113" s="145">
        <f t="shared" si="7"/>
        <v>0</v>
      </c>
      <c r="BI113" s="145">
        <f t="shared" si="8"/>
        <v>0</v>
      </c>
      <c r="BJ113" s="18" t="s">
        <v>85</v>
      </c>
      <c r="BK113" s="145">
        <f t="shared" si="9"/>
        <v>0</v>
      </c>
      <c r="BL113" s="18" t="s">
        <v>649</v>
      </c>
      <c r="BM113" s="144" t="s">
        <v>1589</v>
      </c>
    </row>
    <row r="114" spans="2:65" s="1" customFormat="1" ht="16.5" customHeight="1">
      <c r="B114" s="34"/>
      <c r="C114" s="133" t="s">
        <v>302</v>
      </c>
      <c r="D114" s="133" t="s">
        <v>150</v>
      </c>
      <c r="E114" s="134" t="s">
        <v>842</v>
      </c>
      <c r="F114" s="135" t="s">
        <v>843</v>
      </c>
      <c r="G114" s="136" t="s">
        <v>153</v>
      </c>
      <c r="H114" s="137">
        <v>10</v>
      </c>
      <c r="I114" s="138"/>
      <c r="J114" s="139">
        <f t="shared" si="0"/>
        <v>0</v>
      </c>
      <c r="K114" s="135" t="s">
        <v>32</v>
      </c>
      <c r="L114" s="34"/>
      <c r="M114" s="140" t="s">
        <v>32</v>
      </c>
      <c r="N114" s="141" t="s">
        <v>49</v>
      </c>
      <c r="P114" s="142">
        <f t="shared" si="1"/>
        <v>0</v>
      </c>
      <c r="Q114" s="142">
        <v>0</v>
      </c>
      <c r="R114" s="142">
        <f t="shared" si="2"/>
        <v>0</v>
      </c>
      <c r="S114" s="142">
        <v>0</v>
      </c>
      <c r="T114" s="143">
        <f t="shared" si="3"/>
        <v>0</v>
      </c>
      <c r="AR114" s="144" t="s">
        <v>649</v>
      </c>
      <c r="AT114" s="144" t="s">
        <v>150</v>
      </c>
      <c r="AU114" s="144" t="s">
        <v>85</v>
      </c>
      <c r="AY114" s="18" t="s">
        <v>147</v>
      </c>
      <c r="BE114" s="145">
        <f t="shared" si="4"/>
        <v>0</v>
      </c>
      <c r="BF114" s="145">
        <f t="shared" si="5"/>
        <v>0</v>
      </c>
      <c r="BG114" s="145">
        <f t="shared" si="6"/>
        <v>0</v>
      </c>
      <c r="BH114" s="145">
        <f t="shared" si="7"/>
        <v>0</v>
      </c>
      <c r="BI114" s="145">
        <f t="shared" si="8"/>
        <v>0</v>
      </c>
      <c r="BJ114" s="18" t="s">
        <v>85</v>
      </c>
      <c r="BK114" s="145">
        <f t="shared" si="9"/>
        <v>0</v>
      </c>
      <c r="BL114" s="18" t="s">
        <v>649</v>
      </c>
      <c r="BM114" s="144" t="s">
        <v>1590</v>
      </c>
    </row>
    <row r="115" spans="2:65" s="1" customFormat="1" ht="16.5" customHeight="1">
      <c r="B115" s="34"/>
      <c r="C115" s="133" t="s">
        <v>307</v>
      </c>
      <c r="D115" s="133" t="s">
        <v>150</v>
      </c>
      <c r="E115" s="134" t="s">
        <v>1591</v>
      </c>
      <c r="F115" s="135" t="s">
        <v>1592</v>
      </c>
      <c r="G115" s="136" t="s">
        <v>153</v>
      </c>
      <c r="H115" s="137">
        <v>1</v>
      </c>
      <c r="I115" s="138"/>
      <c r="J115" s="139">
        <f t="shared" si="0"/>
        <v>0</v>
      </c>
      <c r="K115" s="135" t="s">
        <v>32</v>
      </c>
      <c r="L115" s="34"/>
      <c r="M115" s="140" t="s">
        <v>32</v>
      </c>
      <c r="N115" s="141" t="s">
        <v>49</v>
      </c>
      <c r="P115" s="142">
        <f t="shared" si="1"/>
        <v>0</v>
      </c>
      <c r="Q115" s="142">
        <v>0</v>
      </c>
      <c r="R115" s="142">
        <f t="shared" si="2"/>
        <v>0</v>
      </c>
      <c r="S115" s="142">
        <v>0</v>
      </c>
      <c r="T115" s="143">
        <f t="shared" si="3"/>
        <v>0</v>
      </c>
      <c r="AR115" s="144" t="s">
        <v>649</v>
      </c>
      <c r="AT115" s="144" t="s">
        <v>150</v>
      </c>
      <c r="AU115" s="144" t="s">
        <v>85</v>
      </c>
      <c r="AY115" s="18" t="s">
        <v>147</v>
      </c>
      <c r="BE115" s="145">
        <f t="shared" si="4"/>
        <v>0</v>
      </c>
      <c r="BF115" s="145">
        <f t="shared" si="5"/>
        <v>0</v>
      </c>
      <c r="BG115" s="145">
        <f t="shared" si="6"/>
        <v>0</v>
      </c>
      <c r="BH115" s="145">
        <f t="shared" si="7"/>
        <v>0</v>
      </c>
      <c r="BI115" s="145">
        <f t="shared" si="8"/>
        <v>0</v>
      </c>
      <c r="BJ115" s="18" t="s">
        <v>85</v>
      </c>
      <c r="BK115" s="145">
        <f t="shared" si="9"/>
        <v>0</v>
      </c>
      <c r="BL115" s="18" t="s">
        <v>649</v>
      </c>
      <c r="BM115" s="144" t="s">
        <v>1593</v>
      </c>
    </row>
    <row r="116" spans="2:65" s="1" customFormat="1" ht="16.5" customHeight="1">
      <c r="B116" s="34"/>
      <c r="C116" s="133" t="s">
        <v>312</v>
      </c>
      <c r="D116" s="133" t="s">
        <v>150</v>
      </c>
      <c r="E116" s="134" t="s">
        <v>1594</v>
      </c>
      <c r="F116" s="135" t="s">
        <v>1595</v>
      </c>
      <c r="G116" s="136" t="s">
        <v>153</v>
      </c>
      <c r="H116" s="137">
        <v>6</v>
      </c>
      <c r="I116" s="138"/>
      <c r="J116" s="139">
        <f t="shared" si="0"/>
        <v>0</v>
      </c>
      <c r="K116" s="135" t="s">
        <v>32</v>
      </c>
      <c r="L116" s="34"/>
      <c r="M116" s="140" t="s">
        <v>32</v>
      </c>
      <c r="N116" s="141" t="s">
        <v>49</v>
      </c>
      <c r="P116" s="142">
        <f t="shared" si="1"/>
        <v>0</v>
      </c>
      <c r="Q116" s="142">
        <v>0</v>
      </c>
      <c r="R116" s="142">
        <f t="shared" si="2"/>
        <v>0</v>
      </c>
      <c r="S116" s="142">
        <v>0</v>
      </c>
      <c r="T116" s="143">
        <f t="shared" si="3"/>
        <v>0</v>
      </c>
      <c r="AR116" s="144" t="s">
        <v>649</v>
      </c>
      <c r="AT116" s="144" t="s">
        <v>150</v>
      </c>
      <c r="AU116" s="144" t="s">
        <v>85</v>
      </c>
      <c r="AY116" s="18" t="s">
        <v>147</v>
      </c>
      <c r="BE116" s="145">
        <f t="shared" si="4"/>
        <v>0</v>
      </c>
      <c r="BF116" s="145">
        <f t="shared" si="5"/>
        <v>0</v>
      </c>
      <c r="BG116" s="145">
        <f t="shared" si="6"/>
        <v>0</v>
      </c>
      <c r="BH116" s="145">
        <f t="shared" si="7"/>
        <v>0</v>
      </c>
      <c r="BI116" s="145">
        <f t="shared" si="8"/>
        <v>0</v>
      </c>
      <c r="BJ116" s="18" t="s">
        <v>85</v>
      </c>
      <c r="BK116" s="145">
        <f t="shared" si="9"/>
        <v>0</v>
      </c>
      <c r="BL116" s="18" t="s">
        <v>649</v>
      </c>
      <c r="BM116" s="144" t="s">
        <v>1596</v>
      </c>
    </row>
    <row r="117" spans="2:65" s="1" customFormat="1" ht="16.5" customHeight="1">
      <c r="B117" s="34"/>
      <c r="C117" s="133" t="s">
        <v>7</v>
      </c>
      <c r="D117" s="133" t="s">
        <v>150</v>
      </c>
      <c r="E117" s="134" t="s">
        <v>848</v>
      </c>
      <c r="F117" s="135" t="s">
        <v>849</v>
      </c>
      <c r="G117" s="136" t="s">
        <v>153</v>
      </c>
      <c r="H117" s="137">
        <v>218</v>
      </c>
      <c r="I117" s="138"/>
      <c r="J117" s="139">
        <f t="shared" si="0"/>
        <v>0</v>
      </c>
      <c r="K117" s="135" t="s">
        <v>32</v>
      </c>
      <c r="L117" s="34"/>
      <c r="M117" s="140" t="s">
        <v>32</v>
      </c>
      <c r="N117" s="141" t="s">
        <v>49</v>
      </c>
      <c r="P117" s="142">
        <f t="shared" si="1"/>
        <v>0</v>
      </c>
      <c r="Q117" s="142">
        <v>0</v>
      </c>
      <c r="R117" s="142">
        <f t="shared" si="2"/>
        <v>0</v>
      </c>
      <c r="S117" s="142">
        <v>0</v>
      </c>
      <c r="T117" s="143">
        <f t="shared" si="3"/>
        <v>0</v>
      </c>
      <c r="AR117" s="144" t="s">
        <v>649</v>
      </c>
      <c r="AT117" s="144" t="s">
        <v>150</v>
      </c>
      <c r="AU117" s="144" t="s">
        <v>85</v>
      </c>
      <c r="AY117" s="18" t="s">
        <v>147</v>
      </c>
      <c r="BE117" s="145">
        <f t="shared" si="4"/>
        <v>0</v>
      </c>
      <c r="BF117" s="145">
        <f t="shared" si="5"/>
        <v>0</v>
      </c>
      <c r="BG117" s="145">
        <f t="shared" si="6"/>
        <v>0</v>
      </c>
      <c r="BH117" s="145">
        <f t="shared" si="7"/>
        <v>0</v>
      </c>
      <c r="BI117" s="145">
        <f t="shared" si="8"/>
        <v>0</v>
      </c>
      <c r="BJ117" s="18" t="s">
        <v>85</v>
      </c>
      <c r="BK117" s="145">
        <f t="shared" si="9"/>
        <v>0</v>
      </c>
      <c r="BL117" s="18" t="s">
        <v>649</v>
      </c>
      <c r="BM117" s="144" t="s">
        <v>1597</v>
      </c>
    </row>
    <row r="118" spans="2:65" s="1" customFormat="1" ht="16.5" customHeight="1">
      <c r="B118" s="34"/>
      <c r="C118" s="133" t="s">
        <v>321</v>
      </c>
      <c r="D118" s="133" t="s">
        <v>150</v>
      </c>
      <c r="E118" s="134" t="s">
        <v>1598</v>
      </c>
      <c r="F118" s="135" t="s">
        <v>1599</v>
      </c>
      <c r="G118" s="136" t="s">
        <v>153</v>
      </c>
      <c r="H118" s="137">
        <v>27</v>
      </c>
      <c r="I118" s="138"/>
      <c r="J118" s="139">
        <f t="shared" si="0"/>
        <v>0</v>
      </c>
      <c r="K118" s="135" t="s">
        <v>32</v>
      </c>
      <c r="L118" s="34"/>
      <c r="M118" s="140" t="s">
        <v>32</v>
      </c>
      <c r="N118" s="141" t="s">
        <v>49</v>
      </c>
      <c r="P118" s="142">
        <f t="shared" si="1"/>
        <v>0</v>
      </c>
      <c r="Q118" s="142">
        <v>0</v>
      </c>
      <c r="R118" s="142">
        <f t="shared" si="2"/>
        <v>0</v>
      </c>
      <c r="S118" s="142">
        <v>0</v>
      </c>
      <c r="T118" s="143">
        <f t="shared" si="3"/>
        <v>0</v>
      </c>
      <c r="AR118" s="144" t="s">
        <v>649</v>
      </c>
      <c r="AT118" s="144" t="s">
        <v>150</v>
      </c>
      <c r="AU118" s="144" t="s">
        <v>85</v>
      </c>
      <c r="AY118" s="18" t="s">
        <v>147</v>
      </c>
      <c r="BE118" s="145">
        <f t="shared" si="4"/>
        <v>0</v>
      </c>
      <c r="BF118" s="145">
        <f t="shared" si="5"/>
        <v>0</v>
      </c>
      <c r="BG118" s="145">
        <f t="shared" si="6"/>
        <v>0</v>
      </c>
      <c r="BH118" s="145">
        <f t="shared" si="7"/>
        <v>0</v>
      </c>
      <c r="BI118" s="145">
        <f t="shared" si="8"/>
        <v>0</v>
      </c>
      <c r="BJ118" s="18" t="s">
        <v>85</v>
      </c>
      <c r="BK118" s="145">
        <f t="shared" si="9"/>
        <v>0</v>
      </c>
      <c r="BL118" s="18" t="s">
        <v>649</v>
      </c>
      <c r="BM118" s="144" t="s">
        <v>1600</v>
      </c>
    </row>
    <row r="119" spans="2:65" s="1" customFormat="1" ht="16.5" customHeight="1">
      <c r="B119" s="34"/>
      <c r="C119" s="133" t="s">
        <v>330</v>
      </c>
      <c r="D119" s="133" t="s">
        <v>150</v>
      </c>
      <c r="E119" s="134" t="s">
        <v>854</v>
      </c>
      <c r="F119" s="135" t="s">
        <v>855</v>
      </c>
      <c r="G119" s="136" t="s">
        <v>153</v>
      </c>
      <c r="H119" s="137">
        <v>8</v>
      </c>
      <c r="I119" s="138"/>
      <c r="J119" s="139">
        <f t="shared" si="0"/>
        <v>0</v>
      </c>
      <c r="K119" s="135" t="s">
        <v>32</v>
      </c>
      <c r="L119" s="34"/>
      <c r="M119" s="140" t="s">
        <v>32</v>
      </c>
      <c r="N119" s="141" t="s">
        <v>49</v>
      </c>
      <c r="P119" s="142">
        <f t="shared" si="1"/>
        <v>0</v>
      </c>
      <c r="Q119" s="142">
        <v>0</v>
      </c>
      <c r="R119" s="142">
        <f t="shared" si="2"/>
        <v>0</v>
      </c>
      <c r="S119" s="142">
        <v>0</v>
      </c>
      <c r="T119" s="143">
        <f t="shared" si="3"/>
        <v>0</v>
      </c>
      <c r="AR119" s="144" t="s">
        <v>649</v>
      </c>
      <c r="AT119" s="144" t="s">
        <v>150</v>
      </c>
      <c r="AU119" s="144" t="s">
        <v>85</v>
      </c>
      <c r="AY119" s="18" t="s">
        <v>147</v>
      </c>
      <c r="BE119" s="145">
        <f t="shared" si="4"/>
        <v>0</v>
      </c>
      <c r="BF119" s="145">
        <f t="shared" si="5"/>
        <v>0</v>
      </c>
      <c r="BG119" s="145">
        <f t="shared" si="6"/>
        <v>0</v>
      </c>
      <c r="BH119" s="145">
        <f t="shared" si="7"/>
        <v>0</v>
      </c>
      <c r="BI119" s="145">
        <f t="shared" si="8"/>
        <v>0</v>
      </c>
      <c r="BJ119" s="18" t="s">
        <v>85</v>
      </c>
      <c r="BK119" s="145">
        <f t="shared" si="9"/>
        <v>0</v>
      </c>
      <c r="BL119" s="18" t="s">
        <v>649</v>
      </c>
      <c r="BM119" s="144" t="s">
        <v>1601</v>
      </c>
    </row>
    <row r="120" spans="2:65" s="1" customFormat="1" ht="16.5" customHeight="1">
      <c r="B120" s="34"/>
      <c r="C120" s="133" t="s">
        <v>336</v>
      </c>
      <c r="D120" s="133" t="s">
        <v>150</v>
      </c>
      <c r="E120" s="134" t="s">
        <v>857</v>
      </c>
      <c r="F120" s="135" t="s">
        <v>858</v>
      </c>
      <c r="G120" s="136" t="s">
        <v>153</v>
      </c>
      <c r="H120" s="137">
        <v>1</v>
      </c>
      <c r="I120" s="138"/>
      <c r="J120" s="139">
        <f t="shared" si="0"/>
        <v>0</v>
      </c>
      <c r="K120" s="135" t="s">
        <v>32</v>
      </c>
      <c r="L120" s="34"/>
      <c r="M120" s="140" t="s">
        <v>32</v>
      </c>
      <c r="N120" s="141" t="s">
        <v>49</v>
      </c>
      <c r="P120" s="142">
        <f t="shared" si="1"/>
        <v>0</v>
      </c>
      <c r="Q120" s="142">
        <v>0</v>
      </c>
      <c r="R120" s="142">
        <f t="shared" si="2"/>
        <v>0</v>
      </c>
      <c r="S120" s="142">
        <v>0</v>
      </c>
      <c r="T120" s="143">
        <f t="shared" si="3"/>
        <v>0</v>
      </c>
      <c r="AR120" s="144" t="s">
        <v>649</v>
      </c>
      <c r="AT120" s="144" t="s">
        <v>150</v>
      </c>
      <c r="AU120" s="144" t="s">
        <v>85</v>
      </c>
      <c r="AY120" s="18" t="s">
        <v>147</v>
      </c>
      <c r="BE120" s="145">
        <f t="shared" si="4"/>
        <v>0</v>
      </c>
      <c r="BF120" s="145">
        <f t="shared" si="5"/>
        <v>0</v>
      </c>
      <c r="BG120" s="145">
        <f t="shared" si="6"/>
        <v>0</v>
      </c>
      <c r="BH120" s="145">
        <f t="shared" si="7"/>
        <v>0</v>
      </c>
      <c r="BI120" s="145">
        <f t="shared" si="8"/>
        <v>0</v>
      </c>
      <c r="BJ120" s="18" t="s">
        <v>85</v>
      </c>
      <c r="BK120" s="145">
        <f t="shared" si="9"/>
        <v>0</v>
      </c>
      <c r="BL120" s="18" t="s">
        <v>649</v>
      </c>
      <c r="BM120" s="144" t="s">
        <v>1602</v>
      </c>
    </row>
    <row r="121" spans="2:65" s="1" customFormat="1" ht="16.5" customHeight="1">
      <c r="B121" s="34"/>
      <c r="C121" s="133" t="s">
        <v>341</v>
      </c>
      <c r="D121" s="133" t="s">
        <v>150</v>
      </c>
      <c r="E121" s="134" t="s">
        <v>1603</v>
      </c>
      <c r="F121" s="135" t="s">
        <v>861</v>
      </c>
      <c r="G121" s="136" t="s">
        <v>153</v>
      </c>
      <c r="H121" s="137">
        <v>118</v>
      </c>
      <c r="I121" s="138"/>
      <c r="J121" s="139">
        <f t="shared" si="0"/>
        <v>0</v>
      </c>
      <c r="K121" s="135" t="s">
        <v>32</v>
      </c>
      <c r="L121" s="34"/>
      <c r="M121" s="140" t="s">
        <v>32</v>
      </c>
      <c r="N121" s="141" t="s">
        <v>49</v>
      </c>
      <c r="P121" s="142">
        <f t="shared" si="1"/>
        <v>0</v>
      </c>
      <c r="Q121" s="142">
        <v>0</v>
      </c>
      <c r="R121" s="142">
        <f t="shared" si="2"/>
        <v>0</v>
      </c>
      <c r="S121" s="142">
        <v>0</v>
      </c>
      <c r="T121" s="143">
        <f t="shared" si="3"/>
        <v>0</v>
      </c>
      <c r="AR121" s="144" t="s">
        <v>649</v>
      </c>
      <c r="AT121" s="144" t="s">
        <v>150</v>
      </c>
      <c r="AU121" s="144" t="s">
        <v>85</v>
      </c>
      <c r="AY121" s="18" t="s">
        <v>147</v>
      </c>
      <c r="BE121" s="145">
        <f t="shared" si="4"/>
        <v>0</v>
      </c>
      <c r="BF121" s="145">
        <f t="shared" si="5"/>
        <v>0</v>
      </c>
      <c r="BG121" s="145">
        <f t="shared" si="6"/>
        <v>0</v>
      </c>
      <c r="BH121" s="145">
        <f t="shared" si="7"/>
        <v>0</v>
      </c>
      <c r="BI121" s="145">
        <f t="shared" si="8"/>
        <v>0</v>
      </c>
      <c r="BJ121" s="18" t="s">
        <v>85</v>
      </c>
      <c r="BK121" s="145">
        <f t="shared" si="9"/>
        <v>0</v>
      </c>
      <c r="BL121" s="18" t="s">
        <v>649</v>
      </c>
      <c r="BM121" s="144" t="s">
        <v>1604</v>
      </c>
    </row>
    <row r="122" spans="2:65" s="1" customFormat="1" ht="16.5" customHeight="1">
      <c r="B122" s="34"/>
      <c r="C122" s="133" t="s">
        <v>347</v>
      </c>
      <c r="D122" s="133" t="s">
        <v>150</v>
      </c>
      <c r="E122" s="134" t="s">
        <v>1605</v>
      </c>
      <c r="F122" s="135" t="s">
        <v>864</v>
      </c>
      <c r="G122" s="136" t="s">
        <v>153</v>
      </c>
      <c r="H122" s="137">
        <v>118</v>
      </c>
      <c r="I122" s="138"/>
      <c r="J122" s="139">
        <f t="shared" si="0"/>
        <v>0</v>
      </c>
      <c r="K122" s="135" t="s">
        <v>32</v>
      </c>
      <c r="L122" s="34"/>
      <c r="M122" s="140" t="s">
        <v>32</v>
      </c>
      <c r="N122" s="141" t="s">
        <v>49</v>
      </c>
      <c r="P122" s="142">
        <f t="shared" si="1"/>
        <v>0</v>
      </c>
      <c r="Q122" s="142">
        <v>0</v>
      </c>
      <c r="R122" s="142">
        <f t="shared" si="2"/>
        <v>0</v>
      </c>
      <c r="S122" s="142">
        <v>0</v>
      </c>
      <c r="T122" s="143">
        <f t="shared" si="3"/>
        <v>0</v>
      </c>
      <c r="AR122" s="144" t="s">
        <v>649</v>
      </c>
      <c r="AT122" s="144" t="s">
        <v>150</v>
      </c>
      <c r="AU122" s="144" t="s">
        <v>85</v>
      </c>
      <c r="AY122" s="18" t="s">
        <v>147</v>
      </c>
      <c r="BE122" s="145">
        <f t="shared" si="4"/>
        <v>0</v>
      </c>
      <c r="BF122" s="145">
        <f t="shared" si="5"/>
        <v>0</v>
      </c>
      <c r="BG122" s="145">
        <f t="shared" si="6"/>
        <v>0</v>
      </c>
      <c r="BH122" s="145">
        <f t="shared" si="7"/>
        <v>0</v>
      </c>
      <c r="BI122" s="145">
        <f t="shared" si="8"/>
        <v>0</v>
      </c>
      <c r="BJ122" s="18" t="s">
        <v>85</v>
      </c>
      <c r="BK122" s="145">
        <f t="shared" si="9"/>
        <v>0</v>
      </c>
      <c r="BL122" s="18" t="s">
        <v>649</v>
      </c>
      <c r="BM122" s="144" t="s">
        <v>1606</v>
      </c>
    </row>
    <row r="123" spans="2:65" s="1" customFormat="1" ht="16.5" customHeight="1">
      <c r="B123" s="34"/>
      <c r="C123" s="133" t="s">
        <v>352</v>
      </c>
      <c r="D123" s="133" t="s">
        <v>150</v>
      </c>
      <c r="E123" s="134" t="s">
        <v>1607</v>
      </c>
      <c r="F123" s="135" t="s">
        <v>867</v>
      </c>
      <c r="G123" s="136" t="s">
        <v>153</v>
      </c>
      <c r="H123" s="137">
        <v>3</v>
      </c>
      <c r="I123" s="138"/>
      <c r="J123" s="139">
        <f t="shared" si="0"/>
        <v>0</v>
      </c>
      <c r="K123" s="135" t="s">
        <v>32</v>
      </c>
      <c r="L123" s="34"/>
      <c r="M123" s="140" t="s">
        <v>32</v>
      </c>
      <c r="N123" s="141" t="s">
        <v>49</v>
      </c>
      <c r="P123" s="142">
        <f t="shared" si="1"/>
        <v>0</v>
      </c>
      <c r="Q123" s="142">
        <v>0</v>
      </c>
      <c r="R123" s="142">
        <f t="shared" si="2"/>
        <v>0</v>
      </c>
      <c r="S123" s="142">
        <v>0</v>
      </c>
      <c r="T123" s="143">
        <f t="shared" si="3"/>
        <v>0</v>
      </c>
      <c r="AR123" s="144" t="s">
        <v>649</v>
      </c>
      <c r="AT123" s="144" t="s">
        <v>150</v>
      </c>
      <c r="AU123" s="144" t="s">
        <v>85</v>
      </c>
      <c r="AY123" s="18" t="s">
        <v>147</v>
      </c>
      <c r="BE123" s="145">
        <f t="shared" si="4"/>
        <v>0</v>
      </c>
      <c r="BF123" s="145">
        <f t="shared" si="5"/>
        <v>0</v>
      </c>
      <c r="BG123" s="145">
        <f t="shared" si="6"/>
        <v>0</v>
      </c>
      <c r="BH123" s="145">
        <f t="shared" si="7"/>
        <v>0</v>
      </c>
      <c r="BI123" s="145">
        <f t="shared" si="8"/>
        <v>0</v>
      </c>
      <c r="BJ123" s="18" t="s">
        <v>85</v>
      </c>
      <c r="BK123" s="145">
        <f t="shared" si="9"/>
        <v>0</v>
      </c>
      <c r="BL123" s="18" t="s">
        <v>649</v>
      </c>
      <c r="BM123" s="144" t="s">
        <v>1608</v>
      </c>
    </row>
    <row r="124" spans="2:65" s="1" customFormat="1" ht="16.5" customHeight="1">
      <c r="B124" s="34"/>
      <c r="C124" s="133" t="s">
        <v>359</v>
      </c>
      <c r="D124" s="133" t="s">
        <v>150</v>
      </c>
      <c r="E124" s="134" t="s">
        <v>1609</v>
      </c>
      <c r="F124" s="135" t="s">
        <v>870</v>
      </c>
      <c r="G124" s="136" t="s">
        <v>153</v>
      </c>
      <c r="H124" s="137">
        <v>118</v>
      </c>
      <c r="I124" s="138"/>
      <c r="J124" s="139">
        <f t="shared" si="0"/>
        <v>0</v>
      </c>
      <c r="K124" s="135" t="s">
        <v>32</v>
      </c>
      <c r="L124" s="34"/>
      <c r="M124" s="140" t="s">
        <v>32</v>
      </c>
      <c r="N124" s="141" t="s">
        <v>49</v>
      </c>
      <c r="P124" s="142">
        <f t="shared" si="1"/>
        <v>0</v>
      </c>
      <c r="Q124" s="142">
        <v>0</v>
      </c>
      <c r="R124" s="142">
        <f t="shared" si="2"/>
        <v>0</v>
      </c>
      <c r="S124" s="142">
        <v>0</v>
      </c>
      <c r="T124" s="143">
        <f t="shared" si="3"/>
        <v>0</v>
      </c>
      <c r="AR124" s="144" t="s">
        <v>649</v>
      </c>
      <c r="AT124" s="144" t="s">
        <v>150</v>
      </c>
      <c r="AU124" s="144" t="s">
        <v>85</v>
      </c>
      <c r="AY124" s="18" t="s">
        <v>147</v>
      </c>
      <c r="BE124" s="145">
        <f t="shared" si="4"/>
        <v>0</v>
      </c>
      <c r="BF124" s="145">
        <f t="shared" si="5"/>
        <v>0</v>
      </c>
      <c r="BG124" s="145">
        <f t="shared" si="6"/>
        <v>0</v>
      </c>
      <c r="BH124" s="145">
        <f t="shared" si="7"/>
        <v>0</v>
      </c>
      <c r="BI124" s="145">
        <f t="shared" si="8"/>
        <v>0</v>
      </c>
      <c r="BJ124" s="18" t="s">
        <v>85</v>
      </c>
      <c r="BK124" s="145">
        <f t="shared" si="9"/>
        <v>0</v>
      </c>
      <c r="BL124" s="18" t="s">
        <v>649</v>
      </c>
      <c r="BM124" s="144" t="s">
        <v>1610</v>
      </c>
    </row>
    <row r="125" spans="2:65" s="1" customFormat="1" ht="16.5" customHeight="1">
      <c r="B125" s="34"/>
      <c r="C125" s="133" t="s">
        <v>371</v>
      </c>
      <c r="D125" s="133" t="s">
        <v>150</v>
      </c>
      <c r="E125" s="134" t="s">
        <v>875</v>
      </c>
      <c r="F125" s="135" t="s">
        <v>876</v>
      </c>
      <c r="G125" s="136" t="s">
        <v>153</v>
      </c>
      <c r="H125" s="137">
        <v>10</v>
      </c>
      <c r="I125" s="138"/>
      <c r="J125" s="139">
        <f t="shared" si="0"/>
        <v>0</v>
      </c>
      <c r="K125" s="135" t="s">
        <v>32</v>
      </c>
      <c r="L125" s="34"/>
      <c r="M125" s="140" t="s">
        <v>32</v>
      </c>
      <c r="N125" s="141" t="s">
        <v>49</v>
      </c>
      <c r="P125" s="142">
        <f t="shared" si="1"/>
        <v>0</v>
      </c>
      <c r="Q125" s="142">
        <v>0</v>
      </c>
      <c r="R125" s="142">
        <f t="shared" si="2"/>
        <v>0</v>
      </c>
      <c r="S125" s="142">
        <v>0</v>
      </c>
      <c r="T125" s="143">
        <f t="shared" si="3"/>
        <v>0</v>
      </c>
      <c r="AR125" s="144" t="s">
        <v>649</v>
      </c>
      <c r="AT125" s="144" t="s">
        <v>150</v>
      </c>
      <c r="AU125" s="144" t="s">
        <v>85</v>
      </c>
      <c r="AY125" s="18" t="s">
        <v>147</v>
      </c>
      <c r="BE125" s="145">
        <f t="shared" si="4"/>
        <v>0</v>
      </c>
      <c r="BF125" s="145">
        <f t="shared" si="5"/>
        <v>0</v>
      </c>
      <c r="BG125" s="145">
        <f t="shared" si="6"/>
        <v>0</v>
      </c>
      <c r="BH125" s="145">
        <f t="shared" si="7"/>
        <v>0</v>
      </c>
      <c r="BI125" s="145">
        <f t="shared" si="8"/>
        <v>0</v>
      </c>
      <c r="BJ125" s="18" t="s">
        <v>85</v>
      </c>
      <c r="BK125" s="145">
        <f t="shared" si="9"/>
        <v>0</v>
      </c>
      <c r="BL125" s="18" t="s">
        <v>649</v>
      </c>
      <c r="BM125" s="144" t="s">
        <v>1611</v>
      </c>
    </row>
    <row r="126" spans="2:65" s="1" customFormat="1" ht="16.5" customHeight="1">
      <c r="B126" s="34"/>
      <c r="C126" s="133" t="s">
        <v>376</v>
      </c>
      <c r="D126" s="133" t="s">
        <v>150</v>
      </c>
      <c r="E126" s="134" t="s">
        <v>878</v>
      </c>
      <c r="F126" s="135" t="s">
        <v>879</v>
      </c>
      <c r="G126" s="136" t="s">
        <v>153</v>
      </c>
      <c r="H126" s="137">
        <v>10</v>
      </c>
      <c r="I126" s="138"/>
      <c r="J126" s="139">
        <f t="shared" si="0"/>
        <v>0</v>
      </c>
      <c r="K126" s="135" t="s">
        <v>32</v>
      </c>
      <c r="L126" s="34"/>
      <c r="M126" s="140" t="s">
        <v>32</v>
      </c>
      <c r="N126" s="141" t="s">
        <v>49</v>
      </c>
      <c r="P126" s="142">
        <f t="shared" si="1"/>
        <v>0</v>
      </c>
      <c r="Q126" s="142">
        <v>0</v>
      </c>
      <c r="R126" s="142">
        <f t="shared" si="2"/>
        <v>0</v>
      </c>
      <c r="S126" s="142">
        <v>0</v>
      </c>
      <c r="T126" s="143">
        <f t="shared" si="3"/>
        <v>0</v>
      </c>
      <c r="AR126" s="144" t="s">
        <v>649</v>
      </c>
      <c r="AT126" s="144" t="s">
        <v>150</v>
      </c>
      <c r="AU126" s="144" t="s">
        <v>85</v>
      </c>
      <c r="AY126" s="18" t="s">
        <v>147</v>
      </c>
      <c r="BE126" s="145">
        <f t="shared" si="4"/>
        <v>0</v>
      </c>
      <c r="BF126" s="145">
        <f t="shared" si="5"/>
        <v>0</v>
      </c>
      <c r="BG126" s="145">
        <f t="shared" si="6"/>
        <v>0</v>
      </c>
      <c r="BH126" s="145">
        <f t="shared" si="7"/>
        <v>0</v>
      </c>
      <c r="BI126" s="145">
        <f t="shared" si="8"/>
        <v>0</v>
      </c>
      <c r="BJ126" s="18" t="s">
        <v>85</v>
      </c>
      <c r="BK126" s="145">
        <f t="shared" si="9"/>
        <v>0</v>
      </c>
      <c r="BL126" s="18" t="s">
        <v>649</v>
      </c>
      <c r="BM126" s="144" t="s">
        <v>1612</v>
      </c>
    </row>
    <row r="127" spans="2:65" s="1" customFormat="1" ht="16.5" customHeight="1">
      <c r="B127" s="34"/>
      <c r="C127" s="133" t="s">
        <v>381</v>
      </c>
      <c r="D127" s="133" t="s">
        <v>150</v>
      </c>
      <c r="E127" s="134" t="s">
        <v>1613</v>
      </c>
      <c r="F127" s="135" t="s">
        <v>882</v>
      </c>
      <c r="G127" s="136" t="s">
        <v>153</v>
      </c>
      <c r="H127" s="137">
        <v>7</v>
      </c>
      <c r="I127" s="138"/>
      <c r="J127" s="139">
        <f t="shared" si="0"/>
        <v>0</v>
      </c>
      <c r="K127" s="135" t="s">
        <v>32</v>
      </c>
      <c r="L127" s="34"/>
      <c r="M127" s="140" t="s">
        <v>32</v>
      </c>
      <c r="N127" s="141" t="s">
        <v>49</v>
      </c>
      <c r="P127" s="142">
        <f t="shared" si="1"/>
        <v>0</v>
      </c>
      <c r="Q127" s="142">
        <v>0</v>
      </c>
      <c r="R127" s="142">
        <f t="shared" si="2"/>
        <v>0</v>
      </c>
      <c r="S127" s="142">
        <v>0</v>
      </c>
      <c r="T127" s="143">
        <f t="shared" si="3"/>
        <v>0</v>
      </c>
      <c r="AR127" s="144" t="s">
        <v>649</v>
      </c>
      <c r="AT127" s="144" t="s">
        <v>150</v>
      </c>
      <c r="AU127" s="144" t="s">
        <v>85</v>
      </c>
      <c r="AY127" s="18" t="s">
        <v>147</v>
      </c>
      <c r="BE127" s="145">
        <f t="shared" si="4"/>
        <v>0</v>
      </c>
      <c r="BF127" s="145">
        <f t="shared" si="5"/>
        <v>0</v>
      </c>
      <c r="BG127" s="145">
        <f t="shared" si="6"/>
        <v>0</v>
      </c>
      <c r="BH127" s="145">
        <f t="shared" si="7"/>
        <v>0</v>
      </c>
      <c r="BI127" s="145">
        <f t="shared" si="8"/>
        <v>0</v>
      </c>
      <c r="BJ127" s="18" t="s">
        <v>85</v>
      </c>
      <c r="BK127" s="145">
        <f t="shared" si="9"/>
        <v>0</v>
      </c>
      <c r="BL127" s="18" t="s">
        <v>649</v>
      </c>
      <c r="BM127" s="144" t="s">
        <v>1614</v>
      </c>
    </row>
    <row r="128" spans="2:65" s="1" customFormat="1" ht="16.5" customHeight="1">
      <c r="B128" s="34"/>
      <c r="C128" s="133" t="s">
        <v>325</v>
      </c>
      <c r="D128" s="133" t="s">
        <v>150</v>
      </c>
      <c r="E128" s="134" t="s">
        <v>887</v>
      </c>
      <c r="F128" s="135" t="s">
        <v>888</v>
      </c>
      <c r="G128" s="136" t="s">
        <v>242</v>
      </c>
      <c r="H128" s="137">
        <v>45</v>
      </c>
      <c r="I128" s="138"/>
      <c r="J128" s="139">
        <f t="shared" si="0"/>
        <v>0</v>
      </c>
      <c r="K128" s="135" t="s">
        <v>32</v>
      </c>
      <c r="L128" s="34"/>
      <c r="M128" s="140" t="s">
        <v>32</v>
      </c>
      <c r="N128" s="141" t="s">
        <v>49</v>
      </c>
      <c r="P128" s="142">
        <f t="shared" si="1"/>
        <v>0</v>
      </c>
      <c r="Q128" s="142">
        <v>0</v>
      </c>
      <c r="R128" s="142">
        <f t="shared" si="2"/>
        <v>0</v>
      </c>
      <c r="S128" s="142">
        <v>0</v>
      </c>
      <c r="T128" s="143">
        <f t="shared" si="3"/>
        <v>0</v>
      </c>
      <c r="AR128" s="144" t="s">
        <v>649</v>
      </c>
      <c r="AT128" s="144" t="s">
        <v>150</v>
      </c>
      <c r="AU128" s="144" t="s">
        <v>85</v>
      </c>
      <c r="AY128" s="18" t="s">
        <v>147</v>
      </c>
      <c r="BE128" s="145">
        <f t="shared" si="4"/>
        <v>0</v>
      </c>
      <c r="BF128" s="145">
        <f t="shared" si="5"/>
        <v>0</v>
      </c>
      <c r="BG128" s="145">
        <f t="shared" si="6"/>
        <v>0</v>
      </c>
      <c r="BH128" s="145">
        <f t="shared" si="7"/>
        <v>0</v>
      </c>
      <c r="BI128" s="145">
        <f t="shared" si="8"/>
        <v>0</v>
      </c>
      <c r="BJ128" s="18" t="s">
        <v>85</v>
      </c>
      <c r="BK128" s="145">
        <f t="shared" si="9"/>
        <v>0</v>
      </c>
      <c r="BL128" s="18" t="s">
        <v>649</v>
      </c>
      <c r="BM128" s="144" t="s">
        <v>1615</v>
      </c>
    </row>
    <row r="129" spans="2:65" s="1" customFormat="1" ht="16.5" customHeight="1">
      <c r="B129" s="34"/>
      <c r="C129" s="133" t="s">
        <v>391</v>
      </c>
      <c r="D129" s="133" t="s">
        <v>150</v>
      </c>
      <c r="E129" s="134" t="s">
        <v>890</v>
      </c>
      <c r="F129" s="135" t="s">
        <v>891</v>
      </c>
      <c r="G129" s="136" t="s">
        <v>242</v>
      </c>
      <c r="H129" s="137">
        <v>780</v>
      </c>
      <c r="I129" s="138"/>
      <c r="J129" s="139">
        <f t="shared" si="0"/>
        <v>0</v>
      </c>
      <c r="K129" s="135" t="s">
        <v>32</v>
      </c>
      <c r="L129" s="34"/>
      <c r="M129" s="140" t="s">
        <v>32</v>
      </c>
      <c r="N129" s="141" t="s">
        <v>49</v>
      </c>
      <c r="P129" s="142">
        <f t="shared" si="1"/>
        <v>0</v>
      </c>
      <c r="Q129" s="142">
        <v>0</v>
      </c>
      <c r="R129" s="142">
        <f t="shared" si="2"/>
        <v>0</v>
      </c>
      <c r="S129" s="142">
        <v>0</v>
      </c>
      <c r="T129" s="143">
        <f t="shared" si="3"/>
        <v>0</v>
      </c>
      <c r="AR129" s="144" t="s">
        <v>649</v>
      </c>
      <c r="AT129" s="144" t="s">
        <v>150</v>
      </c>
      <c r="AU129" s="144" t="s">
        <v>85</v>
      </c>
      <c r="AY129" s="18" t="s">
        <v>147</v>
      </c>
      <c r="BE129" s="145">
        <f t="shared" si="4"/>
        <v>0</v>
      </c>
      <c r="BF129" s="145">
        <f t="shared" si="5"/>
        <v>0</v>
      </c>
      <c r="BG129" s="145">
        <f t="shared" si="6"/>
        <v>0</v>
      </c>
      <c r="BH129" s="145">
        <f t="shared" si="7"/>
        <v>0</v>
      </c>
      <c r="BI129" s="145">
        <f t="shared" si="8"/>
        <v>0</v>
      </c>
      <c r="BJ129" s="18" t="s">
        <v>85</v>
      </c>
      <c r="BK129" s="145">
        <f t="shared" si="9"/>
        <v>0</v>
      </c>
      <c r="BL129" s="18" t="s">
        <v>649</v>
      </c>
      <c r="BM129" s="144" t="s">
        <v>1616</v>
      </c>
    </row>
    <row r="130" spans="2:65" s="1" customFormat="1" ht="16.5" customHeight="1">
      <c r="B130" s="34"/>
      <c r="C130" s="133" t="s">
        <v>396</v>
      </c>
      <c r="D130" s="133" t="s">
        <v>150</v>
      </c>
      <c r="E130" s="134" t="s">
        <v>893</v>
      </c>
      <c r="F130" s="135" t="s">
        <v>894</v>
      </c>
      <c r="G130" s="136" t="s">
        <v>242</v>
      </c>
      <c r="H130" s="137">
        <v>1680</v>
      </c>
      <c r="I130" s="138"/>
      <c r="J130" s="139">
        <f t="shared" si="0"/>
        <v>0</v>
      </c>
      <c r="K130" s="135" t="s">
        <v>32</v>
      </c>
      <c r="L130" s="34"/>
      <c r="M130" s="140" t="s">
        <v>32</v>
      </c>
      <c r="N130" s="141" t="s">
        <v>49</v>
      </c>
      <c r="P130" s="142">
        <f t="shared" si="1"/>
        <v>0</v>
      </c>
      <c r="Q130" s="142">
        <v>0</v>
      </c>
      <c r="R130" s="142">
        <f t="shared" si="2"/>
        <v>0</v>
      </c>
      <c r="S130" s="142">
        <v>0</v>
      </c>
      <c r="T130" s="143">
        <f t="shared" si="3"/>
        <v>0</v>
      </c>
      <c r="AR130" s="144" t="s">
        <v>649</v>
      </c>
      <c r="AT130" s="144" t="s">
        <v>150</v>
      </c>
      <c r="AU130" s="144" t="s">
        <v>85</v>
      </c>
      <c r="AY130" s="18" t="s">
        <v>147</v>
      </c>
      <c r="BE130" s="145">
        <f t="shared" si="4"/>
        <v>0</v>
      </c>
      <c r="BF130" s="145">
        <f t="shared" si="5"/>
        <v>0</v>
      </c>
      <c r="BG130" s="145">
        <f t="shared" si="6"/>
        <v>0</v>
      </c>
      <c r="BH130" s="145">
        <f t="shared" si="7"/>
        <v>0</v>
      </c>
      <c r="BI130" s="145">
        <f t="shared" si="8"/>
        <v>0</v>
      </c>
      <c r="BJ130" s="18" t="s">
        <v>85</v>
      </c>
      <c r="BK130" s="145">
        <f t="shared" si="9"/>
        <v>0</v>
      </c>
      <c r="BL130" s="18" t="s">
        <v>649</v>
      </c>
      <c r="BM130" s="144" t="s">
        <v>1617</v>
      </c>
    </row>
    <row r="131" spans="2:65" s="1" customFormat="1" ht="16.5" customHeight="1">
      <c r="B131" s="34"/>
      <c r="C131" s="133" t="s">
        <v>405</v>
      </c>
      <c r="D131" s="133" t="s">
        <v>150</v>
      </c>
      <c r="E131" s="134" t="s">
        <v>1618</v>
      </c>
      <c r="F131" s="135" t="s">
        <v>1619</v>
      </c>
      <c r="G131" s="136" t="s">
        <v>242</v>
      </c>
      <c r="H131" s="137">
        <v>10</v>
      </c>
      <c r="I131" s="138"/>
      <c r="J131" s="139">
        <f t="shared" si="0"/>
        <v>0</v>
      </c>
      <c r="K131" s="135" t="s">
        <v>32</v>
      </c>
      <c r="L131" s="34"/>
      <c r="M131" s="140" t="s">
        <v>32</v>
      </c>
      <c r="N131" s="141" t="s">
        <v>49</v>
      </c>
      <c r="P131" s="142">
        <f t="shared" si="1"/>
        <v>0</v>
      </c>
      <c r="Q131" s="142">
        <v>0</v>
      </c>
      <c r="R131" s="142">
        <f t="shared" si="2"/>
        <v>0</v>
      </c>
      <c r="S131" s="142">
        <v>0</v>
      </c>
      <c r="T131" s="143">
        <f t="shared" si="3"/>
        <v>0</v>
      </c>
      <c r="AR131" s="144" t="s">
        <v>649</v>
      </c>
      <c r="AT131" s="144" t="s">
        <v>150</v>
      </c>
      <c r="AU131" s="144" t="s">
        <v>85</v>
      </c>
      <c r="AY131" s="18" t="s">
        <v>147</v>
      </c>
      <c r="BE131" s="145">
        <f t="shared" si="4"/>
        <v>0</v>
      </c>
      <c r="BF131" s="145">
        <f t="shared" si="5"/>
        <v>0</v>
      </c>
      <c r="BG131" s="145">
        <f t="shared" si="6"/>
        <v>0</v>
      </c>
      <c r="BH131" s="145">
        <f t="shared" si="7"/>
        <v>0</v>
      </c>
      <c r="BI131" s="145">
        <f t="shared" si="8"/>
        <v>0</v>
      </c>
      <c r="BJ131" s="18" t="s">
        <v>85</v>
      </c>
      <c r="BK131" s="145">
        <f t="shared" si="9"/>
        <v>0</v>
      </c>
      <c r="BL131" s="18" t="s">
        <v>649</v>
      </c>
      <c r="BM131" s="144" t="s">
        <v>1620</v>
      </c>
    </row>
    <row r="132" spans="2:65" s="1" customFormat="1" ht="16.5" customHeight="1">
      <c r="B132" s="34"/>
      <c r="C132" s="133" t="s">
        <v>410</v>
      </c>
      <c r="D132" s="133" t="s">
        <v>150</v>
      </c>
      <c r="E132" s="134" t="s">
        <v>896</v>
      </c>
      <c r="F132" s="135" t="s">
        <v>897</v>
      </c>
      <c r="G132" s="136" t="s">
        <v>242</v>
      </c>
      <c r="H132" s="137">
        <v>230</v>
      </c>
      <c r="I132" s="138"/>
      <c r="J132" s="139">
        <f t="shared" si="0"/>
        <v>0</v>
      </c>
      <c r="K132" s="135" t="s">
        <v>32</v>
      </c>
      <c r="L132" s="34"/>
      <c r="M132" s="140" t="s">
        <v>32</v>
      </c>
      <c r="N132" s="141" t="s">
        <v>49</v>
      </c>
      <c r="P132" s="142">
        <f t="shared" si="1"/>
        <v>0</v>
      </c>
      <c r="Q132" s="142">
        <v>0</v>
      </c>
      <c r="R132" s="142">
        <f t="shared" si="2"/>
        <v>0</v>
      </c>
      <c r="S132" s="142">
        <v>0</v>
      </c>
      <c r="T132" s="143">
        <f t="shared" si="3"/>
        <v>0</v>
      </c>
      <c r="AR132" s="144" t="s">
        <v>649</v>
      </c>
      <c r="AT132" s="144" t="s">
        <v>150</v>
      </c>
      <c r="AU132" s="144" t="s">
        <v>85</v>
      </c>
      <c r="AY132" s="18" t="s">
        <v>147</v>
      </c>
      <c r="BE132" s="145">
        <f t="shared" si="4"/>
        <v>0</v>
      </c>
      <c r="BF132" s="145">
        <f t="shared" si="5"/>
        <v>0</v>
      </c>
      <c r="BG132" s="145">
        <f t="shared" si="6"/>
        <v>0</v>
      </c>
      <c r="BH132" s="145">
        <f t="shared" si="7"/>
        <v>0</v>
      </c>
      <c r="BI132" s="145">
        <f t="shared" si="8"/>
        <v>0</v>
      </c>
      <c r="BJ132" s="18" t="s">
        <v>85</v>
      </c>
      <c r="BK132" s="145">
        <f t="shared" si="9"/>
        <v>0</v>
      </c>
      <c r="BL132" s="18" t="s">
        <v>649</v>
      </c>
      <c r="BM132" s="144" t="s">
        <v>1621</v>
      </c>
    </row>
    <row r="133" spans="2:65" s="1" customFormat="1" ht="16.5" customHeight="1">
      <c r="B133" s="34"/>
      <c r="C133" s="133" t="s">
        <v>418</v>
      </c>
      <c r="D133" s="133" t="s">
        <v>150</v>
      </c>
      <c r="E133" s="134" t="s">
        <v>902</v>
      </c>
      <c r="F133" s="135" t="s">
        <v>903</v>
      </c>
      <c r="G133" s="136" t="s">
        <v>242</v>
      </c>
      <c r="H133" s="137">
        <v>230</v>
      </c>
      <c r="I133" s="138"/>
      <c r="J133" s="139">
        <f t="shared" si="0"/>
        <v>0</v>
      </c>
      <c r="K133" s="135" t="s">
        <v>32</v>
      </c>
      <c r="L133" s="34"/>
      <c r="M133" s="140" t="s">
        <v>32</v>
      </c>
      <c r="N133" s="141" t="s">
        <v>49</v>
      </c>
      <c r="P133" s="142">
        <f t="shared" si="1"/>
        <v>0</v>
      </c>
      <c r="Q133" s="142">
        <v>0</v>
      </c>
      <c r="R133" s="142">
        <f t="shared" si="2"/>
        <v>0</v>
      </c>
      <c r="S133" s="142">
        <v>0</v>
      </c>
      <c r="T133" s="143">
        <f t="shared" si="3"/>
        <v>0</v>
      </c>
      <c r="AR133" s="144" t="s">
        <v>649</v>
      </c>
      <c r="AT133" s="144" t="s">
        <v>150</v>
      </c>
      <c r="AU133" s="144" t="s">
        <v>85</v>
      </c>
      <c r="AY133" s="18" t="s">
        <v>147</v>
      </c>
      <c r="BE133" s="145">
        <f t="shared" si="4"/>
        <v>0</v>
      </c>
      <c r="BF133" s="145">
        <f t="shared" si="5"/>
        <v>0</v>
      </c>
      <c r="BG133" s="145">
        <f t="shared" si="6"/>
        <v>0</v>
      </c>
      <c r="BH133" s="145">
        <f t="shared" si="7"/>
        <v>0</v>
      </c>
      <c r="BI133" s="145">
        <f t="shared" si="8"/>
        <v>0</v>
      </c>
      <c r="BJ133" s="18" t="s">
        <v>85</v>
      </c>
      <c r="BK133" s="145">
        <f t="shared" si="9"/>
        <v>0</v>
      </c>
      <c r="BL133" s="18" t="s">
        <v>649</v>
      </c>
      <c r="BM133" s="144" t="s">
        <v>1622</v>
      </c>
    </row>
    <row r="134" spans="2:65" s="1" customFormat="1" ht="16.5" customHeight="1">
      <c r="B134" s="34"/>
      <c r="C134" s="133" t="s">
        <v>425</v>
      </c>
      <c r="D134" s="133" t="s">
        <v>150</v>
      </c>
      <c r="E134" s="134" t="s">
        <v>905</v>
      </c>
      <c r="F134" s="135" t="s">
        <v>906</v>
      </c>
      <c r="G134" s="136" t="s">
        <v>242</v>
      </c>
      <c r="H134" s="137">
        <v>43</v>
      </c>
      <c r="I134" s="138"/>
      <c r="J134" s="139">
        <f t="shared" si="0"/>
        <v>0</v>
      </c>
      <c r="K134" s="135" t="s">
        <v>32</v>
      </c>
      <c r="L134" s="34"/>
      <c r="M134" s="140" t="s">
        <v>32</v>
      </c>
      <c r="N134" s="141" t="s">
        <v>49</v>
      </c>
      <c r="P134" s="142">
        <f t="shared" si="1"/>
        <v>0</v>
      </c>
      <c r="Q134" s="142">
        <v>0</v>
      </c>
      <c r="R134" s="142">
        <f t="shared" si="2"/>
        <v>0</v>
      </c>
      <c r="S134" s="142">
        <v>0</v>
      </c>
      <c r="T134" s="143">
        <f t="shared" si="3"/>
        <v>0</v>
      </c>
      <c r="AR134" s="144" t="s">
        <v>649</v>
      </c>
      <c r="AT134" s="144" t="s">
        <v>150</v>
      </c>
      <c r="AU134" s="144" t="s">
        <v>85</v>
      </c>
      <c r="AY134" s="18" t="s">
        <v>147</v>
      </c>
      <c r="BE134" s="145">
        <f t="shared" si="4"/>
        <v>0</v>
      </c>
      <c r="BF134" s="145">
        <f t="shared" si="5"/>
        <v>0</v>
      </c>
      <c r="BG134" s="145">
        <f t="shared" si="6"/>
        <v>0</v>
      </c>
      <c r="BH134" s="145">
        <f t="shared" si="7"/>
        <v>0</v>
      </c>
      <c r="BI134" s="145">
        <f t="shared" si="8"/>
        <v>0</v>
      </c>
      <c r="BJ134" s="18" t="s">
        <v>85</v>
      </c>
      <c r="BK134" s="145">
        <f t="shared" si="9"/>
        <v>0</v>
      </c>
      <c r="BL134" s="18" t="s">
        <v>649</v>
      </c>
      <c r="BM134" s="144" t="s">
        <v>1623</v>
      </c>
    </row>
    <row r="135" spans="2:65" s="1" customFormat="1" ht="16.5" customHeight="1">
      <c r="B135" s="34"/>
      <c r="C135" s="133" t="s">
        <v>461</v>
      </c>
      <c r="D135" s="133" t="s">
        <v>150</v>
      </c>
      <c r="E135" s="134" t="s">
        <v>908</v>
      </c>
      <c r="F135" s="135" t="s">
        <v>909</v>
      </c>
      <c r="G135" s="136" t="s">
        <v>242</v>
      </c>
      <c r="H135" s="137">
        <v>12</v>
      </c>
      <c r="I135" s="138"/>
      <c r="J135" s="139">
        <f t="shared" si="0"/>
        <v>0</v>
      </c>
      <c r="K135" s="135" t="s">
        <v>32</v>
      </c>
      <c r="L135" s="34"/>
      <c r="M135" s="140" t="s">
        <v>32</v>
      </c>
      <c r="N135" s="141" t="s">
        <v>49</v>
      </c>
      <c r="P135" s="142">
        <f t="shared" si="1"/>
        <v>0</v>
      </c>
      <c r="Q135" s="142">
        <v>0</v>
      </c>
      <c r="R135" s="142">
        <f t="shared" si="2"/>
        <v>0</v>
      </c>
      <c r="S135" s="142">
        <v>0</v>
      </c>
      <c r="T135" s="143">
        <f t="shared" si="3"/>
        <v>0</v>
      </c>
      <c r="AR135" s="144" t="s">
        <v>649</v>
      </c>
      <c r="AT135" s="144" t="s">
        <v>150</v>
      </c>
      <c r="AU135" s="144" t="s">
        <v>85</v>
      </c>
      <c r="AY135" s="18" t="s">
        <v>147</v>
      </c>
      <c r="BE135" s="145">
        <f t="shared" si="4"/>
        <v>0</v>
      </c>
      <c r="BF135" s="145">
        <f t="shared" si="5"/>
        <v>0</v>
      </c>
      <c r="BG135" s="145">
        <f t="shared" si="6"/>
        <v>0</v>
      </c>
      <c r="BH135" s="145">
        <f t="shared" si="7"/>
        <v>0</v>
      </c>
      <c r="BI135" s="145">
        <f t="shared" si="8"/>
        <v>0</v>
      </c>
      <c r="BJ135" s="18" t="s">
        <v>85</v>
      </c>
      <c r="BK135" s="145">
        <f t="shared" si="9"/>
        <v>0</v>
      </c>
      <c r="BL135" s="18" t="s">
        <v>649</v>
      </c>
      <c r="BM135" s="144" t="s">
        <v>1624</v>
      </c>
    </row>
    <row r="136" spans="2:65" s="1" customFormat="1" ht="55.5" customHeight="1">
      <c r="B136" s="34"/>
      <c r="C136" s="133" t="s">
        <v>468</v>
      </c>
      <c r="D136" s="133" t="s">
        <v>150</v>
      </c>
      <c r="E136" s="134" t="s">
        <v>914</v>
      </c>
      <c r="F136" s="135" t="s">
        <v>915</v>
      </c>
      <c r="G136" s="136" t="s">
        <v>242</v>
      </c>
      <c r="H136" s="137">
        <v>50</v>
      </c>
      <c r="I136" s="138"/>
      <c r="J136" s="139">
        <f t="shared" si="0"/>
        <v>0</v>
      </c>
      <c r="K136" s="135" t="s">
        <v>32</v>
      </c>
      <c r="L136" s="34"/>
      <c r="M136" s="140" t="s">
        <v>32</v>
      </c>
      <c r="N136" s="141" t="s">
        <v>49</v>
      </c>
      <c r="P136" s="142">
        <f t="shared" si="1"/>
        <v>0</v>
      </c>
      <c r="Q136" s="142">
        <v>0</v>
      </c>
      <c r="R136" s="142">
        <f t="shared" si="2"/>
        <v>0</v>
      </c>
      <c r="S136" s="142">
        <v>0</v>
      </c>
      <c r="T136" s="143">
        <f t="shared" si="3"/>
        <v>0</v>
      </c>
      <c r="AR136" s="144" t="s">
        <v>649</v>
      </c>
      <c r="AT136" s="144" t="s">
        <v>150</v>
      </c>
      <c r="AU136" s="144" t="s">
        <v>85</v>
      </c>
      <c r="AY136" s="18" t="s">
        <v>147</v>
      </c>
      <c r="BE136" s="145">
        <f t="shared" si="4"/>
        <v>0</v>
      </c>
      <c r="BF136" s="145">
        <f t="shared" si="5"/>
        <v>0</v>
      </c>
      <c r="BG136" s="145">
        <f t="shared" si="6"/>
        <v>0</v>
      </c>
      <c r="BH136" s="145">
        <f t="shared" si="7"/>
        <v>0</v>
      </c>
      <c r="BI136" s="145">
        <f t="shared" si="8"/>
        <v>0</v>
      </c>
      <c r="BJ136" s="18" t="s">
        <v>85</v>
      </c>
      <c r="BK136" s="145">
        <f t="shared" si="9"/>
        <v>0</v>
      </c>
      <c r="BL136" s="18" t="s">
        <v>649</v>
      </c>
      <c r="BM136" s="144" t="s">
        <v>1625</v>
      </c>
    </row>
    <row r="137" spans="2:65" s="1" customFormat="1" ht="16.5" customHeight="1">
      <c r="B137" s="34"/>
      <c r="C137" s="133" t="s">
        <v>477</v>
      </c>
      <c r="D137" s="133" t="s">
        <v>150</v>
      </c>
      <c r="E137" s="134" t="s">
        <v>1626</v>
      </c>
      <c r="F137" s="135" t="s">
        <v>921</v>
      </c>
      <c r="G137" s="136" t="s">
        <v>153</v>
      </c>
      <c r="H137" s="137">
        <v>3</v>
      </c>
      <c r="I137" s="138"/>
      <c r="J137" s="139">
        <f t="shared" si="0"/>
        <v>0</v>
      </c>
      <c r="K137" s="135" t="s">
        <v>32</v>
      </c>
      <c r="L137" s="34"/>
      <c r="M137" s="140" t="s">
        <v>32</v>
      </c>
      <c r="N137" s="141" t="s">
        <v>49</v>
      </c>
      <c r="P137" s="142">
        <f t="shared" si="1"/>
        <v>0</v>
      </c>
      <c r="Q137" s="142">
        <v>0</v>
      </c>
      <c r="R137" s="142">
        <f t="shared" si="2"/>
        <v>0</v>
      </c>
      <c r="S137" s="142">
        <v>0</v>
      </c>
      <c r="T137" s="143">
        <f t="shared" si="3"/>
        <v>0</v>
      </c>
      <c r="AR137" s="144" t="s">
        <v>649</v>
      </c>
      <c r="AT137" s="144" t="s">
        <v>150</v>
      </c>
      <c r="AU137" s="144" t="s">
        <v>85</v>
      </c>
      <c r="AY137" s="18" t="s">
        <v>147</v>
      </c>
      <c r="BE137" s="145">
        <f t="shared" si="4"/>
        <v>0</v>
      </c>
      <c r="BF137" s="145">
        <f t="shared" si="5"/>
        <v>0</v>
      </c>
      <c r="BG137" s="145">
        <f t="shared" si="6"/>
        <v>0</v>
      </c>
      <c r="BH137" s="145">
        <f t="shared" si="7"/>
        <v>0</v>
      </c>
      <c r="BI137" s="145">
        <f t="shared" si="8"/>
        <v>0</v>
      </c>
      <c r="BJ137" s="18" t="s">
        <v>85</v>
      </c>
      <c r="BK137" s="145">
        <f t="shared" si="9"/>
        <v>0</v>
      </c>
      <c r="BL137" s="18" t="s">
        <v>649</v>
      </c>
      <c r="BM137" s="144" t="s">
        <v>1627</v>
      </c>
    </row>
    <row r="138" spans="2:65" s="11" customFormat="1" ht="25.9" customHeight="1">
      <c r="B138" s="121"/>
      <c r="D138" s="122" t="s">
        <v>77</v>
      </c>
      <c r="E138" s="123" t="s">
        <v>923</v>
      </c>
      <c r="F138" s="123" t="s">
        <v>924</v>
      </c>
      <c r="I138" s="124"/>
      <c r="J138" s="125">
        <f>BK138</f>
        <v>0</v>
      </c>
      <c r="L138" s="121"/>
      <c r="M138" s="126"/>
      <c r="P138" s="127">
        <f>SUM(P139:P173)</f>
        <v>0</v>
      </c>
      <c r="R138" s="127">
        <f>SUM(R139:R173)</f>
        <v>1.342E-2</v>
      </c>
      <c r="T138" s="128">
        <f>SUM(T139:T173)</f>
        <v>0</v>
      </c>
      <c r="AR138" s="122" t="s">
        <v>155</v>
      </c>
      <c r="AT138" s="129" t="s">
        <v>77</v>
      </c>
      <c r="AU138" s="129" t="s">
        <v>78</v>
      </c>
      <c r="AY138" s="122" t="s">
        <v>147</v>
      </c>
      <c r="BK138" s="130">
        <f>SUM(BK139:BK173)</f>
        <v>0</v>
      </c>
    </row>
    <row r="139" spans="2:65" s="1" customFormat="1" ht="16.5" customHeight="1">
      <c r="B139" s="34"/>
      <c r="C139" s="179" t="s">
        <v>515</v>
      </c>
      <c r="D139" s="179" t="s">
        <v>322</v>
      </c>
      <c r="E139" s="180" t="s">
        <v>925</v>
      </c>
      <c r="F139" s="181" t="s">
        <v>926</v>
      </c>
      <c r="G139" s="182" t="s">
        <v>242</v>
      </c>
      <c r="H139" s="183">
        <v>45</v>
      </c>
      <c r="I139" s="184"/>
      <c r="J139" s="185">
        <f t="shared" ref="J139:J173" si="10">ROUND(I139*H139,2)</f>
        <v>0</v>
      </c>
      <c r="K139" s="181" t="s">
        <v>32</v>
      </c>
      <c r="L139" s="186"/>
      <c r="M139" s="187" t="s">
        <v>32</v>
      </c>
      <c r="N139" s="188" t="s">
        <v>49</v>
      </c>
      <c r="P139" s="142">
        <f t="shared" ref="P139:P173" si="11">O139*H139</f>
        <v>0</v>
      </c>
      <c r="Q139" s="142">
        <v>0</v>
      </c>
      <c r="R139" s="142">
        <f t="shared" ref="R139:R173" si="12">Q139*H139</f>
        <v>0</v>
      </c>
      <c r="S139" s="142">
        <v>0</v>
      </c>
      <c r="T139" s="143">
        <f t="shared" ref="T139:T173" si="13">S139*H139</f>
        <v>0</v>
      </c>
      <c r="AR139" s="144" t="s">
        <v>927</v>
      </c>
      <c r="AT139" s="144" t="s">
        <v>322</v>
      </c>
      <c r="AU139" s="144" t="s">
        <v>85</v>
      </c>
      <c r="AY139" s="18" t="s">
        <v>147</v>
      </c>
      <c r="BE139" s="145">
        <f t="shared" ref="BE139:BE173" si="14">IF(N139="základní",J139,0)</f>
        <v>0</v>
      </c>
      <c r="BF139" s="145">
        <f t="shared" ref="BF139:BF173" si="15">IF(N139="snížená",J139,0)</f>
        <v>0</v>
      </c>
      <c r="BG139" s="145">
        <f t="shared" ref="BG139:BG173" si="16">IF(N139="zákl. přenesená",J139,0)</f>
        <v>0</v>
      </c>
      <c r="BH139" s="145">
        <f t="shared" ref="BH139:BH173" si="17">IF(N139="sníž. přenesená",J139,0)</f>
        <v>0</v>
      </c>
      <c r="BI139" s="145">
        <f t="shared" ref="BI139:BI173" si="18">IF(N139="nulová",J139,0)</f>
        <v>0</v>
      </c>
      <c r="BJ139" s="18" t="s">
        <v>85</v>
      </c>
      <c r="BK139" s="145">
        <f t="shared" ref="BK139:BK173" si="19">ROUND(I139*H139,2)</f>
        <v>0</v>
      </c>
      <c r="BL139" s="18" t="s">
        <v>927</v>
      </c>
      <c r="BM139" s="144" t="s">
        <v>1628</v>
      </c>
    </row>
    <row r="140" spans="2:65" s="1" customFormat="1" ht="16.5" customHeight="1">
      <c r="B140" s="34"/>
      <c r="C140" s="179" t="s">
        <v>521</v>
      </c>
      <c r="D140" s="179" t="s">
        <v>322</v>
      </c>
      <c r="E140" s="180" t="s">
        <v>929</v>
      </c>
      <c r="F140" s="181" t="s">
        <v>930</v>
      </c>
      <c r="G140" s="182" t="s">
        <v>242</v>
      </c>
      <c r="H140" s="183">
        <v>90</v>
      </c>
      <c r="I140" s="184"/>
      <c r="J140" s="185">
        <f t="shared" si="10"/>
        <v>0</v>
      </c>
      <c r="K140" s="181" t="s">
        <v>32</v>
      </c>
      <c r="L140" s="186"/>
      <c r="M140" s="187" t="s">
        <v>32</v>
      </c>
      <c r="N140" s="188" t="s">
        <v>49</v>
      </c>
      <c r="P140" s="142">
        <f t="shared" si="11"/>
        <v>0</v>
      </c>
      <c r="Q140" s="142">
        <v>0</v>
      </c>
      <c r="R140" s="142">
        <f t="shared" si="12"/>
        <v>0</v>
      </c>
      <c r="S140" s="142">
        <v>0</v>
      </c>
      <c r="T140" s="143">
        <f t="shared" si="13"/>
        <v>0</v>
      </c>
      <c r="AR140" s="144" t="s">
        <v>927</v>
      </c>
      <c r="AT140" s="144" t="s">
        <v>322</v>
      </c>
      <c r="AU140" s="144" t="s">
        <v>85</v>
      </c>
      <c r="AY140" s="18" t="s">
        <v>147</v>
      </c>
      <c r="BE140" s="145">
        <f t="shared" si="14"/>
        <v>0</v>
      </c>
      <c r="BF140" s="145">
        <f t="shared" si="15"/>
        <v>0</v>
      </c>
      <c r="BG140" s="145">
        <f t="shared" si="16"/>
        <v>0</v>
      </c>
      <c r="BH140" s="145">
        <f t="shared" si="17"/>
        <v>0</v>
      </c>
      <c r="BI140" s="145">
        <f t="shared" si="18"/>
        <v>0</v>
      </c>
      <c r="BJ140" s="18" t="s">
        <v>85</v>
      </c>
      <c r="BK140" s="145">
        <f t="shared" si="19"/>
        <v>0</v>
      </c>
      <c r="BL140" s="18" t="s">
        <v>927</v>
      </c>
      <c r="BM140" s="144" t="s">
        <v>1629</v>
      </c>
    </row>
    <row r="141" spans="2:65" s="1" customFormat="1" ht="16.5" customHeight="1">
      <c r="B141" s="34"/>
      <c r="C141" s="179" t="s">
        <v>559</v>
      </c>
      <c r="D141" s="179" t="s">
        <v>322</v>
      </c>
      <c r="E141" s="180" t="s">
        <v>932</v>
      </c>
      <c r="F141" s="181" t="s">
        <v>933</v>
      </c>
      <c r="G141" s="182" t="s">
        <v>242</v>
      </c>
      <c r="H141" s="183">
        <v>90</v>
      </c>
      <c r="I141" s="184"/>
      <c r="J141" s="185">
        <f t="shared" si="10"/>
        <v>0</v>
      </c>
      <c r="K141" s="181" t="s">
        <v>32</v>
      </c>
      <c r="L141" s="186"/>
      <c r="M141" s="187" t="s">
        <v>32</v>
      </c>
      <c r="N141" s="188" t="s">
        <v>49</v>
      </c>
      <c r="P141" s="142">
        <f t="shared" si="11"/>
        <v>0</v>
      </c>
      <c r="Q141" s="142">
        <v>0</v>
      </c>
      <c r="R141" s="142">
        <f t="shared" si="12"/>
        <v>0</v>
      </c>
      <c r="S141" s="142">
        <v>0</v>
      </c>
      <c r="T141" s="143">
        <f t="shared" si="13"/>
        <v>0</v>
      </c>
      <c r="AR141" s="144" t="s">
        <v>927</v>
      </c>
      <c r="AT141" s="144" t="s">
        <v>322</v>
      </c>
      <c r="AU141" s="144" t="s">
        <v>85</v>
      </c>
      <c r="AY141" s="18" t="s">
        <v>147</v>
      </c>
      <c r="BE141" s="145">
        <f t="shared" si="14"/>
        <v>0</v>
      </c>
      <c r="BF141" s="145">
        <f t="shared" si="15"/>
        <v>0</v>
      </c>
      <c r="BG141" s="145">
        <f t="shared" si="16"/>
        <v>0</v>
      </c>
      <c r="BH141" s="145">
        <f t="shared" si="17"/>
        <v>0</v>
      </c>
      <c r="BI141" s="145">
        <f t="shared" si="18"/>
        <v>0</v>
      </c>
      <c r="BJ141" s="18" t="s">
        <v>85</v>
      </c>
      <c r="BK141" s="145">
        <f t="shared" si="19"/>
        <v>0</v>
      </c>
      <c r="BL141" s="18" t="s">
        <v>927</v>
      </c>
      <c r="BM141" s="144" t="s">
        <v>1630</v>
      </c>
    </row>
    <row r="142" spans="2:65" s="1" customFormat="1" ht="16.5" customHeight="1">
      <c r="B142" s="34"/>
      <c r="C142" s="179" t="s">
        <v>564</v>
      </c>
      <c r="D142" s="179" t="s">
        <v>322</v>
      </c>
      <c r="E142" s="180" t="s">
        <v>935</v>
      </c>
      <c r="F142" s="181" t="s">
        <v>936</v>
      </c>
      <c r="G142" s="182" t="s">
        <v>242</v>
      </c>
      <c r="H142" s="183">
        <v>600</v>
      </c>
      <c r="I142" s="184"/>
      <c r="J142" s="185">
        <f t="shared" si="10"/>
        <v>0</v>
      </c>
      <c r="K142" s="181" t="s">
        <v>32</v>
      </c>
      <c r="L142" s="186"/>
      <c r="M142" s="187" t="s">
        <v>32</v>
      </c>
      <c r="N142" s="188" t="s">
        <v>49</v>
      </c>
      <c r="P142" s="142">
        <f t="shared" si="11"/>
        <v>0</v>
      </c>
      <c r="Q142" s="142">
        <v>0</v>
      </c>
      <c r="R142" s="142">
        <f t="shared" si="12"/>
        <v>0</v>
      </c>
      <c r="S142" s="142">
        <v>0</v>
      </c>
      <c r="T142" s="143">
        <f t="shared" si="13"/>
        <v>0</v>
      </c>
      <c r="AR142" s="144" t="s">
        <v>927</v>
      </c>
      <c r="AT142" s="144" t="s">
        <v>322</v>
      </c>
      <c r="AU142" s="144" t="s">
        <v>85</v>
      </c>
      <c r="AY142" s="18" t="s">
        <v>147</v>
      </c>
      <c r="BE142" s="145">
        <f t="shared" si="14"/>
        <v>0</v>
      </c>
      <c r="BF142" s="145">
        <f t="shared" si="15"/>
        <v>0</v>
      </c>
      <c r="BG142" s="145">
        <f t="shared" si="16"/>
        <v>0</v>
      </c>
      <c r="BH142" s="145">
        <f t="shared" si="17"/>
        <v>0</v>
      </c>
      <c r="BI142" s="145">
        <f t="shared" si="18"/>
        <v>0</v>
      </c>
      <c r="BJ142" s="18" t="s">
        <v>85</v>
      </c>
      <c r="BK142" s="145">
        <f t="shared" si="19"/>
        <v>0</v>
      </c>
      <c r="BL142" s="18" t="s">
        <v>927</v>
      </c>
      <c r="BM142" s="144" t="s">
        <v>1631</v>
      </c>
    </row>
    <row r="143" spans="2:65" s="1" customFormat="1" ht="16.5" customHeight="1">
      <c r="B143" s="34"/>
      <c r="C143" s="179" t="s">
        <v>569</v>
      </c>
      <c r="D143" s="179" t="s">
        <v>322</v>
      </c>
      <c r="E143" s="180" t="s">
        <v>938</v>
      </c>
      <c r="F143" s="181" t="s">
        <v>939</v>
      </c>
      <c r="G143" s="182" t="s">
        <v>242</v>
      </c>
      <c r="H143" s="183">
        <v>1680</v>
      </c>
      <c r="I143" s="184"/>
      <c r="J143" s="185">
        <f t="shared" si="10"/>
        <v>0</v>
      </c>
      <c r="K143" s="181" t="s">
        <v>32</v>
      </c>
      <c r="L143" s="186"/>
      <c r="M143" s="187" t="s">
        <v>32</v>
      </c>
      <c r="N143" s="188" t="s">
        <v>49</v>
      </c>
      <c r="P143" s="142">
        <f t="shared" si="11"/>
        <v>0</v>
      </c>
      <c r="Q143" s="142">
        <v>0</v>
      </c>
      <c r="R143" s="142">
        <f t="shared" si="12"/>
        <v>0</v>
      </c>
      <c r="S143" s="142">
        <v>0</v>
      </c>
      <c r="T143" s="143">
        <f t="shared" si="13"/>
        <v>0</v>
      </c>
      <c r="AR143" s="144" t="s">
        <v>927</v>
      </c>
      <c r="AT143" s="144" t="s">
        <v>322</v>
      </c>
      <c r="AU143" s="144" t="s">
        <v>85</v>
      </c>
      <c r="AY143" s="18" t="s">
        <v>147</v>
      </c>
      <c r="BE143" s="145">
        <f t="shared" si="14"/>
        <v>0</v>
      </c>
      <c r="BF143" s="145">
        <f t="shared" si="15"/>
        <v>0</v>
      </c>
      <c r="BG143" s="145">
        <f t="shared" si="16"/>
        <v>0</v>
      </c>
      <c r="BH143" s="145">
        <f t="shared" si="17"/>
        <v>0</v>
      </c>
      <c r="BI143" s="145">
        <f t="shared" si="18"/>
        <v>0</v>
      </c>
      <c r="BJ143" s="18" t="s">
        <v>85</v>
      </c>
      <c r="BK143" s="145">
        <f t="shared" si="19"/>
        <v>0</v>
      </c>
      <c r="BL143" s="18" t="s">
        <v>927</v>
      </c>
      <c r="BM143" s="144" t="s">
        <v>1632</v>
      </c>
    </row>
    <row r="144" spans="2:65" s="1" customFormat="1" ht="16.5" customHeight="1">
      <c r="B144" s="34"/>
      <c r="C144" s="179" t="s">
        <v>574</v>
      </c>
      <c r="D144" s="179" t="s">
        <v>322</v>
      </c>
      <c r="E144" s="180" t="s">
        <v>1633</v>
      </c>
      <c r="F144" s="181" t="s">
        <v>1634</v>
      </c>
      <c r="G144" s="182" t="s">
        <v>242</v>
      </c>
      <c r="H144" s="183">
        <v>10</v>
      </c>
      <c r="I144" s="184"/>
      <c r="J144" s="185">
        <f t="shared" si="10"/>
        <v>0</v>
      </c>
      <c r="K144" s="181" t="s">
        <v>32</v>
      </c>
      <c r="L144" s="186"/>
      <c r="M144" s="187" t="s">
        <v>32</v>
      </c>
      <c r="N144" s="188" t="s">
        <v>49</v>
      </c>
      <c r="P144" s="142">
        <f t="shared" si="11"/>
        <v>0</v>
      </c>
      <c r="Q144" s="142">
        <v>0</v>
      </c>
      <c r="R144" s="142">
        <f t="shared" si="12"/>
        <v>0</v>
      </c>
      <c r="S144" s="142">
        <v>0</v>
      </c>
      <c r="T144" s="143">
        <f t="shared" si="13"/>
        <v>0</v>
      </c>
      <c r="AR144" s="144" t="s">
        <v>927</v>
      </c>
      <c r="AT144" s="144" t="s">
        <v>322</v>
      </c>
      <c r="AU144" s="144" t="s">
        <v>85</v>
      </c>
      <c r="AY144" s="18" t="s">
        <v>147</v>
      </c>
      <c r="BE144" s="145">
        <f t="shared" si="14"/>
        <v>0</v>
      </c>
      <c r="BF144" s="145">
        <f t="shared" si="15"/>
        <v>0</v>
      </c>
      <c r="BG144" s="145">
        <f t="shared" si="16"/>
        <v>0</v>
      </c>
      <c r="BH144" s="145">
        <f t="shared" si="17"/>
        <v>0</v>
      </c>
      <c r="BI144" s="145">
        <f t="shared" si="18"/>
        <v>0</v>
      </c>
      <c r="BJ144" s="18" t="s">
        <v>85</v>
      </c>
      <c r="BK144" s="145">
        <f t="shared" si="19"/>
        <v>0</v>
      </c>
      <c r="BL144" s="18" t="s">
        <v>927</v>
      </c>
      <c r="BM144" s="144" t="s">
        <v>1635</v>
      </c>
    </row>
    <row r="145" spans="2:65" s="1" customFormat="1" ht="16.5" customHeight="1">
      <c r="B145" s="34"/>
      <c r="C145" s="179" t="s">
        <v>579</v>
      </c>
      <c r="D145" s="179" t="s">
        <v>322</v>
      </c>
      <c r="E145" s="180" t="s">
        <v>941</v>
      </c>
      <c r="F145" s="181" t="s">
        <v>942</v>
      </c>
      <c r="G145" s="182" t="s">
        <v>242</v>
      </c>
      <c r="H145" s="183">
        <v>230</v>
      </c>
      <c r="I145" s="184"/>
      <c r="J145" s="185">
        <f t="shared" si="10"/>
        <v>0</v>
      </c>
      <c r="K145" s="181" t="s">
        <v>32</v>
      </c>
      <c r="L145" s="186"/>
      <c r="M145" s="187" t="s">
        <v>32</v>
      </c>
      <c r="N145" s="188" t="s">
        <v>49</v>
      </c>
      <c r="P145" s="142">
        <f t="shared" si="11"/>
        <v>0</v>
      </c>
      <c r="Q145" s="142">
        <v>0</v>
      </c>
      <c r="R145" s="142">
        <f t="shared" si="12"/>
        <v>0</v>
      </c>
      <c r="S145" s="142">
        <v>0</v>
      </c>
      <c r="T145" s="143">
        <f t="shared" si="13"/>
        <v>0</v>
      </c>
      <c r="AR145" s="144" t="s">
        <v>927</v>
      </c>
      <c r="AT145" s="144" t="s">
        <v>322</v>
      </c>
      <c r="AU145" s="144" t="s">
        <v>85</v>
      </c>
      <c r="AY145" s="18" t="s">
        <v>147</v>
      </c>
      <c r="BE145" s="145">
        <f t="shared" si="14"/>
        <v>0</v>
      </c>
      <c r="BF145" s="145">
        <f t="shared" si="15"/>
        <v>0</v>
      </c>
      <c r="BG145" s="145">
        <f t="shared" si="16"/>
        <v>0</v>
      </c>
      <c r="BH145" s="145">
        <f t="shared" si="17"/>
        <v>0</v>
      </c>
      <c r="BI145" s="145">
        <f t="shared" si="18"/>
        <v>0</v>
      </c>
      <c r="BJ145" s="18" t="s">
        <v>85</v>
      </c>
      <c r="BK145" s="145">
        <f t="shared" si="19"/>
        <v>0</v>
      </c>
      <c r="BL145" s="18" t="s">
        <v>927</v>
      </c>
      <c r="BM145" s="144" t="s">
        <v>1636</v>
      </c>
    </row>
    <row r="146" spans="2:65" s="1" customFormat="1" ht="16.5" customHeight="1">
      <c r="B146" s="34"/>
      <c r="C146" s="179" t="s">
        <v>586</v>
      </c>
      <c r="D146" s="179" t="s">
        <v>322</v>
      </c>
      <c r="E146" s="180" t="s">
        <v>947</v>
      </c>
      <c r="F146" s="181" t="s">
        <v>948</v>
      </c>
      <c r="G146" s="182" t="s">
        <v>242</v>
      </c>
      <c r="H146" s="183">
        <v>230</v>
      </c>
      <c r="I146" s="184"/>
      <c r="J146" s="185">
        <f t="shared" si="10"/>
        <v>0</v>
      </c>
      <c r="K146" s="181" t="s">
        <v>32</v>
      </c>
      <c r="L146" s="186"/>
      <c r="M146" s="187" t="s">
        <v>32</v>
      </c>
      <c r="N146" s="188" t="s">
        <v>49</v>
      </c>
      <c r="P146" s="142">
        <f t="shared" si="11"/>
        <v>0</v>
      </c>
      <c r="Q146" s="142">
        <v>0</v>
      </c>
      <c r="R146" s="142">
        <f t="shared" si="12"/>
        <v>0</v>
      </c>
      <c r="S146" s="142">
        <v>0</v>
      </c>
      <c r="T146" s="143">
        <f t="shared" si="13"/>
        <v>0</v>
      </c>
      <c r="AR146" s="144" t="s">
        <v>927</v>
      </c>
      <c r="AT146" s="144" t="s">
        <v>322</v>
      </c>
      <c r="AU146" s="144" t="s">
        <v>85</v>
      </c>
      <c r="AY146" s="18" t="s">
        <v>147</v>
      </c>
      <c r="BE146" s="145">
        <f t="shared" si="14"/>
        <v>0</v>
      </c>
      <c r="BF146" s="145">
        <f t="shared" si="15"/>
        <v>0</v>
      </c>
      <c r="BG146" s="145">
        <f t="shared" si="16"/>
        <v>0</v>
      </c>
      <c r="BH146" s="145">
        <f t="shared" si="17"/>
        <v>0</v>
      </c>
      <c r="BI146" s="145">
        <f t="shared" si="18"/>
        <v>0</v>
      </c>
      <c r="BJ146" s="18" t="s">
        <v>85</v>
      </c>
      <c r="BK146" s="145">
        <f t="shared" si="19"/>
        <v>0</v>
      </c>
      <c r="BL146" s="18" t="s">
        <v>927</v>
      </c>
      <c r="BM146" s="144" t="s">
        <v>1637</v>
      </c>
    </row>
    <row r="147" spans="2:65" s="1" customFormat="1" ht="16.5" customHeight="1">
      <c r="B147" s="34"/>
      <c r="C147" s="179" t="s">
        <v>592</v>
      </c>
      <c r="D147" s="179" t="s">
        <v>322</v>
      </c>
      <c r="E147" s="180" t="s">
        <v>950</v>
      </c>
      <c r="F147" s="181" t="s">
        <v>951</v>
      </c>
      <c r="G147" s="182" t="s">
        <v>242</v>
      </c>
      <c r="H147" s="183">
        <v>43</v>
      </c>
      <c r="I147" s="184"/>
      <c r="J147" s="185">
        <f t="shared" si="10"/>
        <v>0</v>
      </c>
      <c r="K147" s="181" t="s">
        <v>32</v>
      </c>
      <c r="L147" s="186"/>
      <c r="M147" s="187" t="s">
        <v>32</v>
      </c>
      <c r="N147" s="188" t="s">
        <v>49</v>
      </c>
      <c r="P147" s="142">
        <f t="shared" si="11"/>
        <v>0</v>
      </c>
      <c r="Q147" s="142">
        <v>0</v>
      </c>
      <c r="R147" s="142">
        <f t="shared" si="12"/>
        <v>0</v>
      </c>
      <c r="S147" s="142">
        <v>0</v>
      </c>
      <c r="T147" s="143">
        <f t="shared" si="13"/>
        <v>0</v>
      </c>
      <c r="AR147" s="144" t="s">
        <v>927</v>
      </c>
      <c r="AT147" s="144" t="s">
        <v>322</v>
      </c>
      <c r="AU147" s="144" t="s">
        <v>85</v>
      </c>
      <c r="AY147" s="18" t="s">
        <v>147</v>
      </c>
      <c r="BE147" s="145">
        <f t="shared" si="14"/>
        <v>0</v>
      </c>
      <c r="BF147" s="145">
        <f t="shared" si="15"/>
        <v>0</v>
      </c>
      <c r="BG147" s="145">
        <f t="shared" si="16"/>
        <v>0</v>
      </c>
      <c r="BH147" s="145">
        <f t="shared" si="17"/>
        <v>0</v>
      </c>
      <c r="BI147" s="145">
        <f t="shared" si="18"/>
        <v>0</v>
      </c>
      <c r="BJ147" s="18" t="s">
        <v>85</v>
      </c>
      <c r="BK147" s="145">
        <f t="shared" si="19"/>
        <v>0</v>
      </c>
      <c r="BL147" s="18" t="s">
        <v>927</v>
      </c>
      <c r="BM147" s="144" t="s">
        <v>1638</v>
      </c>
    </row>
    <row r="148" spans="2:65" s="1" customFormat="1" ht="16.5" customHeight="1">
      <c r="B148" s="34"/>
      <c r="C148" s="179" t="s">
        <v>599</v>
      </c>
      <c r="D148" s="179" t="s">
        <v>322</v>
      </c>
      <c r="E148" s="180" t="s">
        <v>953</v>
      </c>
      <c r="F148" s="181" t="s">
        <v>954</v>
      </c>
      <c r="G148" s="182" t="s">
        <v>242</v>
      </c>
      <c r="H148" s="183">
        <v>12</v>
      </c>
      <c r="I148" s="184"/>
      <c r="J148" s="185">
        <f t="shared" si="10"/>
        <v>0</v>
      </c>
      <c r="K148" s="181" t="s">
        <v>32</v>
      </c>
      <c r="L148" s="186"/>
      <c r="M148" s="187" t="s">
        <v>32</v>
      </c>
      <c r="N148" s="188" t="s">
        <v>49</v>
      </c>
      <c r="P148" s="142">
        <f t="shared" si="11"/>
        <v>0</v>
      </c>
      <c r="Q148" s="142">
        <v>0</v>
      </c>
      <c r="R148" s="142">
        <f t="shared" si="12"/>
        <v>0</v>
      </c>
      <c r="S148" s="142">
        <v>0</v>
      </c>
      <c r="T148" s="143">
        <f t="shared" si="13"/>
        <v>0</v>
      </c>
      <c r="AR148" s="144" t="s">
        <v>927</v>
      </c>
      <c r="AT148" s="144" t="s">
        <v>322</v>
      </c>
      <c r="AU148" s="144" t="s">
        <v>85</v>
      </c>
      <c r="AY148" s="18" t="s">
        <v>147</v>
      </c>
      <c r="BE148" s="145">
        <f t="shared" si="14"/>
        <v>0</v>
      </c>
      <c r="BF148" s="145">
        <f t="shared" si="15"/>
        <v>0</v>
      </c>
      <c r="BG148" s="145">
        <f t="shared" si="16"/>
        <v>0</v>
      </c>
      <c r="BH148" s="145">
        <f t="shared" si="17"/>
        <v>0</v>
      </c>
      <c r="BI148" s="145">
        <f t="shared" si="18"/>
        <v>0</v>
      </c>
      <c r="BJ148" s="18" t="s">
        <v>85</v>
      </c>
      <c r="BK148" s="145">
        <f t="shared" si="19"/>
        <v>0</v>
      </c>
      <c r="BL148" s="18" t="s">
        <v>927</v>
      </c>
      <c r="BM148" s="144" t="s">
        <v>1639</v>
      </c>
    </row>
    <row r="149" spans="2:65" s="1" customFormat="1" ht="16.5" customHeight="1">
      <c r="B149" s="34"/>
      <c r="C149" s="179" t="s">
        <v>607</v>
      </c>
      <c r="D149" s="179" t="s">
        <v>322</v>
      </c>
      <c r="E149" s="180" t="s">
        <v>962</v>
      </c>
      <c r="F149" s="181" t="s">
        <v>963</v>
      </c>
      <c r="G149" s="182" t="s">
        <v>242</v>
      </c>
      <c r="H149" s="183">
        <v>20</v>
      </c>
      <c r="I149" s="184"/>
      <c r="J149" s="185">
        <f t="shared" si="10"/>
        <v>0</v>
      </c>
      <c r="K149" s="181" t="s">
        <v>32</v>
      </c>
      <c r="L149" s="186"/>
      <c r="M149" s="187" t="s">
        <v>32</v>
      </c>
      <c r="N149" s="188" t="s">
        <v>49</v>
      </c>
      <c r="P149" s="142">
        <f t="shared" si="11"/>
        <v>0</v>
      </c>
      <c r="Q149" s="142">
        <v>0</v>
      </c>
      <c r="R149" s="142">
        <f t="shared" si="12"/>
        <v>0</v>
      </c>
      <c r="S149" s="142">
        <v>0</v>
      </c>
      <c r="T149" s="143">
        <f t="shared" si="13"/>
        <v>0</v>
      </c>
      <c r="AR149" s="144" t="s">
        <v>927</v>
      </c>
      <c r="AT149" s="144" t="s">
        <v>322</v>
      </c>
      <c r="AU149" s="144" t="s">
        <v>85</v>
      </c>
      <c r="AY149" s="18" t="s">
        <v>147</v>
      </c>
      <c r="BE149" s="145">
        <f t="shared" si="14"/>
        <v>0</v>
      </c>
      <c r="BF149" s="145">
        <f t="shared" si="15"/>
        <v>0</v>
      </c>
      <c r="BG149" s="145">
        <f t="shared" si="16"/>
        <v>0</v>
      </c>
      <c r="BH149" s="145">
        <f t="shared" si="17"/>
        <v>0</v>
      </c>
      <c r="BI149" s="145">
        <f t="shared" si="18"/>
        <v>0</v>
      </c>
      <c r="BJ149" s="18" t="s">
        <v>85</v>
      </c>
      <c r="BK149" s="145">
        <f t="shared" si="19"/>
        <v>0</v>
      </c>
      <c r="BL149" s="18" t="s">
        <v>927</v>
      </c>
      <c r="BM149" s="144" t="s">
        <v>1640</v>
      </c>
    </row>
    <row r="150" spans="2:65" s="1" customFormat="1" ht="16.5" customHeight="1">
      <c r="B150" s="34"/>
      <c r="C150" s="179" t="s">
        <v>631</v>
      </c>
      <c r="D150" s="179" t="s">
        <v>322</v>
      </c>
      <c r="E150" s="180" t="s">
        <v>965</v>
      </c>
      <c r="F150" s="181" t="s">
        <v>966</v>
      </c>
      <c r="G150" s="182" t="s">
        <v>242</v>
      </c>
      <c r="H150" s="183">
        <v>10</v>
      </c>
      <c r="I150" s="184"/>
      <c r="J150" s="185">
        <f t="shared" si="10"/>
        <v>0</v>
      </c>
      <c r="K150" s="181" t="s">
        <v>32</v>
      </c>
      <c r="L150" s="186"/>
      <c r="M150" s="187" t="s">
        <v>32</v>
      </c>
      <c r="N150" s="188" t="s">
        <v>49</v>
      </c>
      <c r="P150" s="142">
        <f t="shared" si="11"/>
        <v>0</v>
      </c>
      <c r="Q150" s="142">
        <v>0</v>
      </c>
      <c r="R150" s="142">
        <f t="shared" si="12"/>
        <v>0</v>
      </c>
      <c r="S150" s="142">
        <v>0</v>
      </c>
      <c r="T150" s="143">
        <f t="shared" si="13"/>
        <v>0</v>
      </c>
      <c r="AR150" s="144" t="s">
        <v>927</v>
      </c>
      <c r="AT150" s="144" t="s">
        <v>322</v>
      </c>
      <c r="AU150" s="144" t="s">
        <v>85</v>
      </c>
      <c r="AY150" s="18" t="s">
        <v>147</v>
      </c>
      <c r="BE150" s="145">
        <f t="shared" si="14"/>
        <v>0</v>
      </c>
      <c r="BF150" s="145">
        <f t="shared" si="15"/>
        <v>0</v>
      </c>
      <c r="BG150" s="145">
        <f t="shared" si="16"/>
        <v>0</v>
      </c>
      <c r="BH150" s="145">
        <f t="shared" si="17"/>
        <v>0</v>
      </c>
      <c r="BI150" s="145">
        <f t="shared" si="18"/>
        <v>0</v>
      </c>
      <c r="BJ150" s="18" t="s">
        <v>85</v>
      </c>
      <c r="BK150" s="145">
        <f t="shared" si="19"/>
        <v>0</v>
      </c>
      <c r="BL150" s="18" t="s">
        <v>927</v>
      </c>
      <c r="BM150" s="144" t="s">
        <v>1641</v>
      </c>
    </row>
    <row r="151" spans="2:65" s="1" customFormat="1" ht="16.5" customHeight="1">
      <c r="B151" s="34"/>
      <c r="C151" s="179" t="s">
        <v>636</v>
      </c>
      <c r="D151" s="179" t="s">
        <v>322</v>
      </c>
      <c r="E151" s="180" t="s">
        <v>1642</v>
      </c>
      <c r="F151" s="181" t="s">
        <v>1643</v>
      </c>
      <c r="G151" s="182" t="s">
        <v>153</v>
      </c>
      <c r="H151" s="183">
        <v>24</v>
      </c>
      <c r="I151" s="184"/>
      <c r="J151" s="185">
        <f t="shared" si="10"/>
        <v>0</v>
      </c>
      <c r="K151" s="181" t="s">
        <v>32</v>
      </c>
      <c r="L151" s="186"/>
      <c r="M151" s="187" t="s">
        <v>32</v>
      </c>
      <c r="N151" s="188" t="s">
        <v>49</v>
      </c>
      <c r="P151" s="142">
        <f t="shared" si="11"/>
        <v>0</v>
      </c>
      <c r="Q151" s="142">
        <v>0</v>
      </c>
      <c r="R151" s="142">
        <f t="shared" si="12"/>
        <v>0</v>
      </c>
      <c r="S151" s="142">
        <v>0</v>
      </c>
      <c r="T151" s="143">
        <f t="shared" si="13"/>
        <v>0</v>
      </c>
      <c r="AR151" s="144" t="s">
        <v>927</v>
      </c>
      <c r="AT151" s="144" t="s">
        <v>322</v>
      </c>
      <c r="AU151" s="144" t="s">
        <v>85</v>
      </c>
      <c r="AY151" s="18" t="s">
        <v>147</v>
      </c>
      <c r="BE151" s="145">
        <f t="shared" si="14"/>
        <v>0</v>
      </c>
      <c r="BF151" s="145">
        <f t="shared" si="15"/>
        <v>0</v>
      </c>
      <c r="BG151" s="145">
        <f t="shared" si="16"/>
        <v>0</v>
      </c>
      <c r="BH151" s="145">
        <f t="shared" si="17"/>
        <v>0</v>
      </c>
      <c r="BI151" s="145">
        <f t="shared" si="18"/>
        <v>0</v>
      </c>
      <c r="BJ151" s="18" t="s">
        <v>85</v>
      </c>
      <c r="BK151" s="145">
        <f t="shared" si="19"/>
        <v>0</v>
      </c>
      <c r="BL151" s="18" t="s">
        <v>927</v>
      </c>
      <c r="BM151" s="144" t="s">
        <v>1644</v>
      </c>
    </row>
    <row r="152" spans="2:65" s="1" customFormat="1" ht="16.5" customHeight="1">
      <c r="B152" s="34"/>
      <c r="C152" s="179" t="s">
        <v>646</v>
      </c>
      <c r="D152" s="179" t="s">
        <v>322</v>
      </c>
      <c r="E152" s="180" t="s">
        <v>977</v>
      </c>
      <c r="F152" s="181" t="s">
        <v>978</v>
      </c>
      <c r="G152" s="182" t="s">
        <v>153</v>
      </c>
      <c r="H152" s="183">
        <v>5</v>
      </c>
      <c r="I152" s="184"/>
      <c r="J152" s="185">
        <f t="shared" si="10"/>
        <v>0</v>
      </c>
      <c r="K152" s="181" t="s">
        <v>32</v>
      </c>
      <c r="L152" s="186"/>
      <c r="M152" s="187" t="s">
        <v>32</v>
      </c>
      <c r="N152" s="188" t="s">
        <v>49</v>
      </c>
      <c r="P152" s="142">
        <f t="shared" si="11"/>
        <v>0</v>
      </c>
      <c r="Q152" s="142">
        <v>0</v>
      </c>
      <c r="R152" s="142">
        <f t="shared" si="12"/>
        <v>0</v>
      </c>
      <c r="S152" s="142">
        <v>0</v>
      </c>
      <c r="T152" s="143">
        <f t="shared" si="13"/>
        <v>0</v>
      </c>
      <c r="AR152" s="144" t="s">
        <v>927</v>
      </c>
      <c r="AT152" s="144" t="s">
        <v>322</v>
      </c>
      <c r="AU152" s="144" t="s">
        <v>85</v>
      </c>
      <c r="AY152" s="18" t="s">
        <v>147</v>
      </c>
      <c r="BE152" s="145">
        <f t="shared" si="14"/>
        <v>0</v>
      </c>
      <c r="BF152" s="145">
        <f t="shared" si="15"/>
        <v>0</v>
      </c>
      <c r="BG152" s="145">
        <f t="shared" si="16"/>
        <v>0</v>
      </c>
      <c r="BH152" s="145">
        <f t="shared" si="17"/>
        <v>0</v>
      </c>
      <c r="BI152" s="145">
        <f t="shared" si="18"/>
        <v>0</v>
      </c>
      <c r="BJ152" s="18" t="s">
        <v>85</v>
      </c>
      <c r="BK152" s="145">
        <f t="shared" si="19"/>
        <v>0</v>
      </c>
      <c r="BL152" s="18" t="s">
        <v>927</v>
      </c>
      <c r="BM152" s="144" t="s">
        <v>1645</v>
      </c>
    </row>
    <row r="153" spans="2:65" s="1" customFormat="1" ht="16.5" customHeight="1">
      <c r="B153" s="34"/>
      <c r="C153" s="179" t="s">
        <v>653</v>
      </c>
      <c r="D153" s="179" t="s">
        <v>322</v>
      </c>
      <c r="E153" s="180" t="s">
        <v>980</v>
      </c>
      <c r="F153" s="181" t="s">
        <v>981</v>
      </c>
      <c r="G153" s="182" t="s">
        <v>153</v>
      </c>
      <c r="H153" s="183">
        <v>10</v>
      </c>
      <c r="I153" s="184"/>
      <c r="J153" s="185">
        <f t="shared" si="10"/>
        <v>0</v>
      </c>
      <c r="K153" s="181" t="s">
        <v>32</v>
      </c>
      <c r="L153" s="186"/>
      <c r="M153" s="187" t="s">
        <v>32</v>
      </c>
      <c r="N153" s="188" t="s">
        <v>49</v>
      </c>
      <c r="P153" s="142">
        <f t="shared" si="11"/>
        <v>0</v>
      </c>
      <c r="Q153" s="142">
        <v>0</v>
      </c>
      <c r="R153" s="142">
        <f t="shared" si="12"/>
        <v>0</v>
      </c>
      <c r="S153" s="142">
        <v>0</v>
      </c>
      <c r="T153" s="143">
        <f t="shared" si="13"/>
        <v>0</v>
      </c>
      <c r="AR153" s="144" t="s">
        <v>927</v>
      </c>
      <c r="AT153" s="144" t="s">
        <v>322</v>
      </c>
      <c r="AU153" s="144" t="s">
        <v>85</v>
      </c>
      <c r="AY153" s="18" t="s">
        <v>147</v>
      </c>
      <c r="BE153" s="145">
        <f t="shared" si="14"/>
        <v>0</v>
      </c>
      <c r="BF153" s="145">
        <f t="shared" si="15"/>
        <v>0</v>
      </c>
      <c r="BG153" s="145">
        <f t="shared" si="16"/>
        <v>0</v>
      </c>
      <c r="BH153" s="145">
        <f t="shared" si="17"/>
        <v>0</v>
      </c>
      <c r="BI153" s="145">
        <f t="shared" si="18"/>
        <v>0</v>
      </c>
      <c r="BJ153" s="18" t="s">
        <v>85</v>
      </c>
      <c r="BK153" s="145">
        <f t="shared" si="19"/>
        <v>0</v>
      </c>
      <c r="BL153" s="18" t="s">
        <v>927</v>
      </c>
      <c r="BM153" s="144" t="s">
        <v>1646</v>
      </c>
    </row>
    <row r="154" spans="2:65" s="1" customFormat="1" ht="16.5" customHeight="1">
      <c r="B154" s="34"/>
      <c r="C154" s="179" t="s">
        <v>659</v>
      </c>
      <c r="D154" s="179" t="s">
        <v>322</v>
      </c>
      <c r="E154" s="180" t="s">
        <v>1647</v>
      </c>
      <c r="F154" s="181" t="s">
        <v>1648</v>
      </c>
      <c r="G154" s="182" t="s">
        <v>153</v>
      </c>
      <c r="H154" s="183">
        <v>1</v>
      </c>
      <c r="I154" s="184"/>
      <c r="J154" s="185">
        <f t="shared" si="10"/>
        <v>0</v>
      </c>
      <c r="K154" s="181" t="s">
        <v>32</v>
      </c>
      <c r="L154" s="186"/>
      <c r="M154" s="187" t="s">
        <v>32</v>
      </c>
      <c r="N154" s="188" t="s">
        <v>49</v>
      </c>
      <c r="P154" s="142">
        <f t="shared" si="11"/>
        <v>0</v>
      </c>
      <c r="Q154" s="142">
        <v>0</v>
      </c>
      <c r="R154" s="142">
        <f t="shared" si="12"/>
        <v>0</v>
      </c>
      <c r="S154" s="142">
        <v>0</v>
      </c>
      <c r="T154" s="143">
        <f t="shared" si="13"/>
        <v>0</v>
      </c>
      <c r="AR154" s="144" t="s">
        <v>927</v>
      </c>
      <c r="AT154" s="144" t="s">
        <v>322</v>
      </c>
      <c r="AU154" s="144" t="s">
        <v>85</v>
      </c>
      <c r="AY154" s="18" t="s">
        <v>147</v>
      </c>
      <c r="BE154" s="145">
        <f t="shared" si="14"/>
        <v>0</v>
      </c>
      <c r="BF154" s="145">
        <f t="shared" si="15"/>
        <v>0</v>
      </c>
      <c r="BG154" s="145">
        <f t="shared" si="16"/>
        <v>0</v>
      </c>
      <c r="BH154" s="145">
        <f t="shared" si="17"/>
        <v>0</v>
      </c>
      <c r="BI154" s="145">
        <f t="shared" si="18"/>
        <v>0</v>
      </c>
      <c r="BJ154" s="18" t="s">
        <v>85</v>
      </c>
      <c r="BK154" s="145">
        <f t="shared" si="19"/>
        <v>0</v>
      </c>
      <c r="BL154" s="18" t="s">
        <v>927</v>
      </c>
      <c r="BM154" s="144" t="s">
        <v>1649</v>
      </c>
    </row>
    <row r="155" spans="2:65" s="1" customFormat="1" ht="16.5" customHeight="1">
      <c r="B155" s="34"/>
      <c r="C155" s="179" t="s">
        <v>665</v>
      </c>
      <c r="D155" s="179" t="s">
        <v>322</v>
      </c>
      <c r="E155" s="180" t="s">
        <v>1650</v>
      </c>
      <c r="F155" s="181" t="s">
        <v>1651</v>
      </c>
      <c r="G155" s="182" t="s">
        <v>153</v>
      </c>
      <c r="H155" s="183">
        <v>27</v>
      </c>
      <c r="I155" s="184"/>
      <c r="J155" s="185">
        <f t="shared" si="10"/>
        <v>0</v>
      </c>
      <c r="K155" s="181" t="s">
        <v>32</v>
      </c>
      <c r="L155" s="186"/>
      <c r="M155" s="187" t="s">
        <v>32</v>
      </c>
      <c r="N155" s="188" t="s">
        <v>49</v>
      </c>
      <c r="P155" s="142">
        <f t="shared" si="11"/>
        <v>0</v>
      </c>
      <c r="Q155" s="142">
        <v>0</v>
      </c>
      <c r="R155" s="142">
        <f t="shared" si="12"/>
        <v>0</v>
      </c>
      <c r="S155" s="142">
        <v>0</v>
      </c>
      <c r="T155" s="143">
        <f t="shared" si="13"/>
        <v>0</v>
      </c>
      <c r="AR155" s="144" t="s">
        <v>927</v>
      </c>
      <c r="AT155" s="144" t="s">
        <v>322</v>
      </c>
      <c r="AU155" s="144" t="s">
        <v>85</v>
      </c>
      <c r="AY155" s="18" t="s">
        <v>147</v>
      </c>
      <c r="BE155" s="145">
        <f t="shared" si="14"/>
        <v>0</v>
      </c>
      <c r="BF155" s="145">
        <f t="shared" si="15"/>
        <v>0</v>
      </c>
      <c r="BG155" s="145">
        <f t="shared" si="16"/>
        <v>0</v>
      </c>
      <c r="BH155" s="145">
        <f t="shared" si="17"/>
        <v>0</v>
      </c>
      <c r="BI155" s="145">
        <f t="shared" si="18"/>
        <v>0</v>
      </c>
      <c r="BJ155" s="18" t="s">
        <v>85</v>
      </c>
      <c r="BK155" s="145">
        <f t="shared" si="19"/>
        <v>0</v>
      </c>
      <c r="BL155" s="18" t="s">
        <v>927</v>
      </c>
      <c r="BM155" s="144" t="s">
        <v>1652</v>
      </c>
    </row>
    <row r="156" spans="2:65" s="1" customFormat="1" ht="16.5" customHeight="1">
      <c r="B156" s="34"/>
      <c r="C156" s="179" t="s">
        <v>670</v>
      </c>
      <c r="D156" s="179" t="s">
        <v>322</v>
      </c>
      <c r="E156" s="180" t="s">
        <v>1653</v>
      </c>
      <c r="F156" s="181" t="s">
        <v>987</v>
      </c>
      <c r="G156" s="182" t="s">
        <v>153</v>
      </c>
      <c r="H156" s="183">
        <v>218</v>
      </c>
      <c r="I156" s="184"/>
      <c r="J156" s="185">
        <f t="shared" si="10"/>
        <v>0</v>
      </c>
      <c r="K156" s="181" t="s">
        <v>32</v>
      </c>
      <c r="L156" s="186"/>
      <c r="M156" s="187" t="s">
        <v>32</v>
      </c>
      <c r="N156" s="188" t="s">
        <v>49</v>
      </c>
      <c r="P156" s="142">
        <f t="shared" si="11"/>
        <v>0</v>
      </c>
      <c r="Q156" s="142">
        <v>0</v>
      </c>
      <c r="R156" s="142">
        <f t="shared" si="12"/>
        <v>0</v>
      </c>
      <c r="S156" s="142">
        <v>0</v>
      </c>
      <c r="T156" s="143">
        <f t="shared" si="13"/>
        <v>0</v>
      </c>
      <c r="AR156" s="144" t="s">
        <v>927</v>
      </c>
      <c r="AT156" s="144" t="s">
        <v>322</v>
      </c>
      <c r="AU156" s="144" t="s">
        <v>85</v>
      </c>
      <c r="AY156" s="18" t="s">
        <v>147</v>
      </c>
      <c r="BE156" s="145">
        <f t="shared" si="14"/>
        <v>0</v>
      </c>
      <c r="BF156" s="145">
        <f t="shared" si="15"/>
        <v>0</v>
      </c>
      <c r="BG156" s="145">
        <f t="shared" si="16"/>
        <v>0</v>
      </c>
      <c r="BH156" s="145">
        <f t="shared" si="17"/>
        <v>0</v>
      </c>
      <c r="BI156" s="145">
        <f t="shared" si="18"/>
        <v>0</v>
      </c>
      <c r="BJ156" s="18" t="s">
        <v>85</v>
      </c>
      <c r="BK156" s="145">
        <f t="shared" si="19"/>
        <v>0</v>
      </c>
      <c r="BL156" s="18" t="s">
        <v>927</v>
      </c>
      <c r="BM156" s="144" t="s">
        <v>1654</v>
      </c>
    </row>
    <row r="157" spans="2:65" s="1" customFormat="1" ht="21.75" customHeight="1">
      <c r="B157" s="34"/>
      <c r="C157" s="179" t="s">
        <v>675</v>
      </c>
      <c r="D157" s="179" t="s">
        <v>322</v>
      </c>
      <c r="E157" s="180" t="s">
        <v>989</v>
      </c>
      <c r="F157" s="181" t="s">
        <v>990</v>
      </c>
      <c r="G157" s="182" t="s">
        <v>153</v>
      </c>
      <c r="H157" s="183">
        <v>6</v>
      </c>
      <c r="I157" s="184"/>
      <c r="J157" s="185">
        <f t="shared" si="10"/>
        <v>0</v>
      </c>
      <c r="K157" s="181" t="s">
        <v>32</v>
      </c>
      <c r="L157" s="186"/>
      <c r="M157" s="187" t="s">
        <v>32</v>
      </c>
      <c r="N157" s="188" t="s">
        <v>49</v>
      </c>
      <c r="P157" s="142">
        <f t="shared" si="11"/>
        <v>0</v>
      </c>
      <c r="Q157" s="142">
        <v>0</v>
      </c>
      <c r="R157" s="142">
        <f t="shared" si="12"/>
        <v>0</v>
      </c>
      <c r="S157" s="142">
        <v>0</v>
      </c>
      <c r="T157" s="143">
        <f t="shared" si="13"/>
        <v>0</v>
      </c>
      <c r="AR157" s="144" t="s">
        <v>927</v>
      </c>
      <c r="AT157" s="144" t="s">
        <v>322</v>
      </c>
      <c r="AU157" s="144" t="s">
        <v>85</v>
      </c>
      <c r="AY157" s="18" t="s">
        <v>147</v>
      </c>
      <c r="BE157" s="145">
        <f t="shared" si="14"/>
        <v>0</v>
      </c>
      <c r="BF157" s="145">
        <f t="shared" si="15"/>
        <v>0</v>
      </c>
      <c r="BG157" s="145">
        <f t="shared" si="16"/>
        <v>0</v>
      </c>
      <c r="BH157" s="145">
        <f t="shared" si="17"/>
        <v>0</v>
      </c>
      <c r="BI157" s="145">
        <f t="shared" si="18"/>
        <v>0</v>
      </c>
      <c r="BJ157" s="18" t="s">
        <v>85</v>
      </c>
      <c r="BK157" s="145">
        <f t="shared" si="19"/>
        <v>0</v>
      </c>
      <c r="BL157" s="18" t="s">
        <v>927</v>
      </c>
      <c r="BM157" s="144" t="s">
        <v>1655</v>
      </c>
    </row>
    <row r="158" spans="2:65" s="1" customFormat="1" ht="16.5" customHeight="1">
      <c r="B158" s="34"/>
      <c r="C158" s="179" t="s">
        <v>679</v>
      </c>
      <c r="D158" s="179" t="s">
        <v>322</v>
      </c>
      <c r="E158" s="180" t="s">
        <v>1656</v>
      </c>
      <c r="F158" s="181" t="s">
        <v>993</v>
      </c>
      <c r="G158" s="182" t="s">
        <v>153</v>
      </c>
      <c r="H158" s="183">
        <v>288</v>
      </c>
      <c r="I158" s="184"/>
      <c r="J158" s="185">
        <f t="shared" si="10"/>
        <v>0</v>
      </c>
      <c r="K158" s="181" t="s">
        <v>32</v>
      </c>
      <c r="L158" s="186"/>
      <c r="M158" s="187" t="s">
        <v>32</v>
      </c>
      <c r="N158" s="188" t="s">
        <v>49</v>
      </c>
      <c r="P158" s="142">
        <f t="shared" si="11"/>
        <v>0</v>
      </c>
      <c r="Q158" s="142">
        <v>0</v>
      </c>
      <c r="R158" s="142">
        <f t="shared" si="12"/>
        <v>0</v>
      </c>
      <c r="S158" s="142">
        <v>0</v>
      </c>
      <c r="T158" s="143">
        <f t="shared" si="13"/>
        <v>0</v>
      </c>
      <c r="AR158" s="144" t="s">
        <v>927</v>
      </c>
      <c r="AT158" s="144" t="s">
        <v>322</v>
      </c>
      <c r="AU158" s="144" t="s">
        <v>85</v>
      </c>
      <c r="AY158" s="18" t="s">
        <v>147</v>
      </c>
      <c r="BE158" s="145">
        <f t="shared" si="14"/>
        <v>0</v>
      </c>
      <c r="BF158" s="145">
        <f t="shared" si="15"/>
        <v>0</v>
      </c>
      <c r="BG158" s="145">
        <f t="shared" si="16"/>
        <v>0</v>
      </c>
      <c r="BH158" s="145">
        <f t="shared" si="17"/>
        <v>0</v>
      </c>
      <c r="BI158" s="145">
        <f t="shared" si="18"/>
        <v>0</v>
      </c>
      <c r="BJ158" s="18" t="s">
        <v>85</v>
      </c>
      <c r="BK158" s="145">
        <f t="shared" si="19"/>
        <v>0</v>
      </c>
      <c r="BL158" s="18" t="s">
        <v>927</v>
      </c>
      <c r="BM158" s="144" t="s">
        <v>1657</v>
      </c>
    </row>
    <row r="159" spans="2:65" s="1" customFormat="1" ht="16.5" customHeight="1">
      <c r="B159" s="34"/>
      <c r="C159" s="179" t="s">
        <v>684</v>
      </c>
      <c r="D159" s="179" t="s">
        <v>322</v>
      </c>
      <c r="E159" s="180" t="s">
        <v>1658</v>
      </c>
      <c r="F159" s="181" t="s">
        <v>996</v>
      </c>
      <c r="G159" s="182" t="s">
        <v>153</v>
      </c>
      <c r="H159" s="183">
        <v>35</v>
      </c>
      <c r="I159" s="184"/>
      <c r="J159" s="185">
        <f t="shared" si="10"/>
        <v>0</v>
      </c>
      <c r="K159" s="181" t="s">
        <v>32</v>
      </c>
      <c r="L159" s="186"/>
      <c r="M159" s="187" t="s">
        <v>32</v>
      </c>
      <c r="N159" s="188" t="s">
        <v>49</v>
      </c>
      <c r="P159" s="142">
        <f t="shared" si="11"/>
        <v>0</v>
      </c>
      <c r="Q159" s="142">
        <v>0</v>
      </c>
      <c r="R159" s="142">
        <f t="shared" si="12"/>
        <v>0</v>
      </c>
      <c r="S159" s="142">
        <v>0</v>
      </c>
      <c r="T159" s="143">
        <f t="shared" si="13"/>
        <v>0</v>
      </c>
      <c r="AR159" s="144" t="s">
        <v>927</v>
      </c>
      <c r="AT159" s="144" t="s">
        <v>322</v>
      </c>
      <c r="AU159" s="144" t="s">
        <v>85</v>
      </c>
      <c r="AY159" s="18" t="s">
        <v>147</v>
      </c>
      <c r="BE159" s="145">
        <f t="shared" si="14"/>
        <v>0</v>
      </c>
      <c r="BF159" s="145">
        <f t="shared" si="15"/>
        <v>0</v>
      </c>
      <c r="BG159" s="145">
        <f t="shared" si="16"/>
        <v>0</v>
      </c>
      <c r="BH159" s="145">
        <f t="shared" si="17"/>
        <v>0</v>
      </c>
      <c r="BI159" s="145">
        <f t="shared" si="18"/>
        <v>0</v>
      </c>
      <c r="BJ159" s="18" t="s">
        <v>85</v>
      </c>
      <c r="BK159" s="145">
        <f t="shared" si="19"/>
        <v>0</v>
      </c>
      <c r="BL159" s="18" t="s">
        <v>927</v>
      </c>
      <c r="BM159" s="144" t="s">
        <v>1659</v>
      </c>
    </row>
    <row r="160" spans="2:65" s="1" customFormat="1" ht="16.5" customHeight="1">
      <c r="B160" s="34"/>
      <c r="C160" s="179" t="s">
        <v>690</v>
      </c>
      <c r="D160" s="179" t="s">
        <v>322</v>
      </c>
      <c r="E160" s="180" t="s">
        <v>1660</v>
      </c>
      <c r="F160" s="181" t="s">
        <v>999</v>
      </c>
      <c r="G160" s="182" t="s">
        <v>153</v>
      </c>
      <c r="H160" s="183">
        <v>10</v>
      </c>
      <c r="I160" s="184"/>
      <c r="J160" s="185">
        <f t="shared" si="10"/>
        <v>0</v>
      </c>
      <c r="K160" s="181" t="s">
        <v>32</v>
      </c>
      <c r="L160" s="186"/>
      <c r="M160" s="187" t="s">
        <v>32</v>
      </c>
      <c r="N160" s="188" t="s">
        <v>49</v>
      </c>
      <c r="P160" s="142">
        <f t="shared" si="11"/>
        <v>0</v>
      </c>
      <c r="Q160" s="142">
        <v>0</v>
      </c>
      <c r="R160" s="142">
        <f t="shared" si="12"/>
        <v>0</v>
      </c>
      <c r="S160" s="142">
        <v>0</v>
      </c>
      <c r="T160" s="143">
        <f t="shared" si="13"/>
        <v>0</v>
      </c>
      <c r="AR160" s="144" t="s">
        <v>927</v>
      </c>
      <c r="AT160" s="144" t="s">
        <v>322</v>
      </c>
      <c r="AU160" s="144" t="s">
        <v>85</v>
      </c>
      <c r="AY160" s="18" t="s">
        <v>147</v>
      </c>
      <c r="BE160" s="145">
        <f t="shared" si="14"/>
        <v>0</v>
      </c>
      <c r="BF160" s="145">
        <f t="shared" si="15"/>
        <v>0</v>
      </c>
      <c r="BG160" s="145">
        <f t="shared" si="16"/>
        <v>0</v>
      </c>
      <c r="BH160" s="145">
        <f t="shared" si="17"/>
        <v>0</v>
      </c>
      <c r="BI160" s="145">
        <f t="shared" si="18"/>
        <v>0</v>
      </c>
      <c r="BJ160" s="18" t="s">
        <v>85</v>
      </c>
      <c r="BK160" s="145">
        <f t="shared" si="19"/>
        <v>0</v>
      </c>
      <c r="BL160" s="18" t="s">
        <v>927</v>
      </c>
      <c r="BM160" s="144" t="s">
        <v>1661</v>
      </c>
    </row>
    <row r="161" spans="2:65" s="1" customFormat="1" ht="16.5" customHeight="1">
      <c r="B161" s="34"/>
      <c r="C161" s="179" t="s">
        <v>649</v>
      </c>
      <c r="D161" s="179" t="s">
        <v>322</v>
      </c>
      <c r="E161" s="180" t="s">
        <v>1001</v>
      </c>
      <c r="F161" s="181" t="s">
        <v>1002</v>
      </c>
      <c r="G161" s="182" t="s">
        <v>153</v>
      </c>
      <c r="H161" s="183">
        <v>1</v>
      </c>
      <c r="I161" s="184"/>
      <c r="J161" s="185">
        <f t="shared" si="10"/>
        <v>0</v>
      </c>
      <c r="K161" s="181" t="s">
        <v>32</v>
      </c>
      <c r="L161" s="186"/>
      <c r="M161" s="187" t="s">
        <v>32</v>
      </c>
      <c r="N161" s="188" t="s">
        <v>49</v>
      </c>
      <c r="P161" s="142">
        <f t="shared" si="11"/>
        <v>0</v>
      </c>
      <c r="Q161" s="142">
        <v>0</v>
      </c>
      <c r="R161" s="142">
        <f t="shared" si="12"/>
        <v>0</v>
      </c>
      <c r="S161" s="142">
        <v>0</v>
      </c>
      <c r="T161" s="143">
        <f t="shared" si="13"/>
        <v>0</v>
      </c>
      <c r="AR161" s="144" t="s">
        <v>927</v>
      </c>
      <c r="AT161" s="144" t="s">
        <v>322</v>
      </c>
      <c r="AU161" s="144" t="s">
        <v>85</v>
      </c>
      <c r="AY161" s="18" t="s">
        <v>147</v>
      </c>
      <c r="BE161" s="145">
        <f t="shared" si="14"/>
        <v>0</v>
      </c>
      <c r="BF161" s="145">
        <f t="shared" si="15"/>
        <v>0</v>
      </c>
      <c r="BG161" s="145">
        <f t="shared" si="16"/>
        <v>0</v>
      </c>
      <c r="BH161" s="145">
        <f t="shared" si="17"/>
        <v>0</v>
      </c>
      <c r="BI161" s="145">
        <f t="shared" si="18"/>
        <v>0</v>
      </c>
      <c r="BJ161" s="18" t="s">
        <v>85</v>
      </c>
      <c r="BK161" s="145">
        <f t="shared" si="19"/>
        <v>0</v>
      </c>
      <c r="BL161" s="18" t="s">
        <v>927</v>
      </c>
      <c r="BM161" s="144" t="s">
        <v>1662</v>
      </c>
    </row>
    <row r="162" spans="2:65" s="1" customFormat="1" ht="16.5" customHeight="1">
      <c r="B162" s="34"/>
      <c r="C162" s="179" t="s">
        <v>701</v>
      </c>
      <c r="D162" s="179" t="s">
        <v>322</v>
      </c>
      <c r="E162" s="180" t="s">
        <v>1004</v>
      </c>
      <c r="F162" s="181" t="s">
        <v>1005</v>
      </c>
      <c r="G162" s="182" t="s">
        <v>153</v>
      </c>
      <c r="H162" s="183">
        <v>18</v>
      </c>
      <c r="I162" s="184"/>
      <c r="J162" s="185">
        <f t="shared" si="10"/>
        <v>0</v>
      </c>
      <c r="K162" s="181" t="s">
        <v>32</v>
      </c>
      <c r="L162" s="186"/>
      <c r="M162" s="187" t="s">
        <v>32</v>
      </c>
      <c r="N162" s="188" t="s">
        <v>49</v>
      </c>
      <c r="P162" s="142">
        <f t="shared" si="11"/>
        <v>0</v>
      </c>
      <c r="Q162" s="142">
        <v>0</v>
      </c>
      <c r="R162" s="142">
        <f t="shared" si="12"/>
        <v>0</v>
      </c>
      <c r="S162" s="142">
        <v>0</v>
      </c>
      <c r="T162" s="143">
        <f t="shared" si="13"/>
        <v>0</v>
      </c>
      <c r="AR162" s="144" t="s">
        <v>927</v>
      </c>
      <c r="AT162" s="144" t="s">
        <v>322</v>
      </c>
      <c r="AU162" s="144" t="s">
        <v>85</v>
      </c>
      <c r="AY162" s="18" t="s">
        <v>147</v>
      </c>
      <c r="BE162" s="145">
        <f t="shared" si="14"/>
        <v>0</v>
      </c>
      <c r="BF162" s="145">
        <f t="shared" si="15"/>
        <v>0</v>
      </c>
      <c r="BG162" s="145">
        <f t="shared" si="16"/>
        <v>0</v>
      </c>
      <c r="BH162" s="145">
        <f t="shared" si="17"/>
        <v>0</v>
      </c>
      <c r="BI162" s="145">
        <f t="shared" si="18"/>
        <v>0</v>
      </c>
      <c r="BJ162" s="18" t="s">
        <v>85</v>
      </c>
      <c r="BK162" s="145">
        <f t="shared" si="19"/>
        <v>0</v>
      </c>
      <c r="BL162" s="18" t="s">
        <v>927</v>
      </c>
      <c r="BM162" s="144" t="s">
        <v>1663</v>
      </c>
    </row>
    <row r="163" spans="2:65" s="1" customFormat="1" ht="16.5" customHeight="1">
      <c r="B163" s="34"/>
      <c r="C163" s="179" t="s">
        <v>707</v>
      </c>
      <c r="D163" s="179" t="s">
        <v>322</v>
      </c>
      <c r="E163" s="180" t="s">
        <v>1007</v>
      </c>
      <c r="F163" s="181" t="s">
        <v>1664</v>
      </c>
      <c r="G163" s="182" t="s">
        <v>153</v>
      </c>
      <c r="H163" s="183">
        <v>4</v>
      </c>
      <c r="I163" s="184"/>
      <c r="J163" s="185">
        <f t="shared" si="10"/>
        <v>0</v>
      </c>
      <c r="K163" s="181" t="s">
        <v>32</v>
      </c>
      <c r="L163" s="186"/>
      <c r="M163" s="187" t="s">
        <v>32</v>
      </c>
      <c r="N163" s="188" t="s">
        <v>49</v>
      </c>
      <c r="P163" s="142">
        <f t="shared" si="11"/>
        <v>0</v>
      </c>
      <c r="Q163" s="142">
        <v>0</v>
      </c>
      <c r="R163" s="142">
        <f t="shared" si="12"/>
        <v>0</v>
      </c>
      <c r="S163" s="142">
        <v>0</v>
      </c>
      <c r="T163" s="143">
        <f t="shared" si="13"/>
        <v>0</v>
      </c>
      <c r="AR163" s="144" t="s">
        <v>927</v>
      </c>
      <c r="AT163" s="144" t="s">
        <v>322</v>
      </c>
      <c r="AU163" s="144" t="s">
        <v>85</v>
      </c>
      <c r="AY163" s="18" t="s">
        <v>147</v>
      </c>
      <c r="BE163" s="145">
        <f t="shared" si="14"/>
        <v>0</v>
      </c>
      <c r="BF163" s="145">
        <f t="shared" si="15"/>
        <v>0</v>
      </c>
      <c r="BG163" s="145">
        <f t="shared" si="16"/>
        <v>0</v>
      </c>
      <c r="BH163" s="145">
        <f t="shared" si="17"/>
        <v>0</v>
      </c>
      <c r="BI163" s="145">
        <f t="shared" si="18"/>
        <v>0</v>
      </c>
      <c r="BJ163" s="18" t="s">
        <v>85</v>
      </c>
      <c r="BK163" s="145">
        <f t="shared" si="19"/>
        <v>0</v>
      </c>
      <c r="BL163" s="18" t="s">
        <v>927</v>
      </c>
      <c r="BM163" s="144" t="s">
        <v>1665</v>
      </c>
    </row>
    <row r="164" spans="2:65" s="1" customFormat="1" ht="16.5" customHeight="1">
      <c r="B164" s="34"/>
      <c r="C164" s="179" t="s">
        <v>713</v>
      </c>
      <c r="D164" s="179" t="s">
        <v>322</v>
      </c>
      <c r="E164" s="180" t="s">
        <v>1666</v>
      </c>
      <c r="F164" s="181" t="s">
        <v>1011</v>
      </c>
      <c r="G164" s="182" t="s">
        <v>153</v>
      </c>
      <c r="H164" s="183">
        <v>10</v>
      </c>
      <c r="I164" s="184"/>
      <c r="J164" s="185">
        <f t="shared" si="10"/>
        <v>0</v>
      </c>
      <c r="K164" s="181" t="s">
        <v>32</v>
      </c>
      <c r="L164" s="186"/>
      <c r="M164" s="187" t="s">
        <v>32</v>
      </c>
      <c r="N164" s="188" t="s">
        <v>49</v>
      </c>
      <c r="P164" s="142">
        <f t="shared" si="11"/>
        <v>0</v>
      </c>
      <c r="Q164" s="142">
        <v>0</v>
      </c>
      <c r="R164" s="142">
        <f t="shared" si="12"/>
        <v>0</v>
      </c>
      <c r="S164" s="142">
        <v>0</v>
      </c>
      <c r="T164" s="143">
        <f t="shared" si="13"/>
        <v>0</v>
      </c>
      <c r="AR164" s="144" t="s">
        <v>927</v>
      </c>
      <c r="AT164" s="144" t="s">
        <v>322</v>
      </c>
      <c r="AU164" s="144" t="s">
        <v>85</v>
      </c>
      <c r="AY164" s="18" t="s">
        <v>147</v>
      </c>
      <c r="BE164" s="145">
        <f t="shared" si="14"/>
        <v>0</v>
      </c>
      <c r="BF164" s="145">
        <f t="shared" si="15"/>
        <v>0</v>
      </c>
      <c r="BG164" s="145">
        <f t="shared" si="16"/>
        <v>0</v>
      </c>
      <c r="BH164" s="145">
        <f t="shared" si="17"/>
        <v>0</v>
      </c>
      <c r="BI164" s="145">
        <f t="shared" si="18"/>
        <v>0</v>
      </c>
      <c r="BJ164" s="18" t="s">
        <v>85</v>
      </c>
      <c r="BK164" s="145">
        <f t="shared" si="19"/>
        <v>0</v>
      </c>
      <c r="BL164" s="18" t="s">
        <v>927</v>
      </c>
      <c r="BM164" s="144" t="s">
        <v>1667</v>
      </c>
    </row>
    <row r="165" spans="2:65" s="1" customFormat="1" ht="16.5" customHeight="1">
      <c r="B165" s="34"/>
      <c r="C165" s="179" t="s">
        <v>717</v>
      </c>
      <c r="D165" s="179" t="s">
        <v>322</v>
      </c>
      <c r="E165" s="180" t="s">
        <v>1013</v>
      </c>
      <c r="F165" s="181" t="s">
        <v>1668</v>
      </c>
      <c r="G165" s="182" t="s">
        <v>153</v>
      </c>
      <c r="H165" s="183">
        <v>3</v>
      </c>
      <c r="I165" s="184"/>
      <c r="J165" s="185">
        <f t="shared" si="10"/>
        <v>0</v>
      </c>
      <c r="K165" s="181" t="s">
        <v>32</v>
      </c>
      <c r="L165" s="186"/>
      <c r="M165" s="187" t="s">
        <v>32</v>
      </c>
      <c r="N165" s="188" t="s">
        <v>49</v>
      </c>
      <c r="P165" s="142">
        <f t="shared" si="11"/>
        <v>0</v>
      </c>
      <c r="Q165" s="142">
        <v>0</v>
      </c>
      <c r="R165" s="142">
        <f t="shared" si="12"/>
        <v>0</v>
      </c>
      <c r="S165" s="142">
        <v>0</v>
      </c>
      <c r="T165" s="143">
        <f t="shared" si="13"/>
        <v>0</v>
      </c>
      <c r="AR165" s="144" t="s">
        <v>927</v>
      </c>
      <c r="AT165" s="144" t="s">
        <v>322</v>
      </c>
      <c r="AU165" s="144" t="s">
        <v>85</v>
      </c>
      <c r="AY165" s="18" t="s">
        <v>147</v>
      </c>
      <c r="BE165" s="145">
        <f t="shared" si="14"/>
        <v>0</v>
      </c>
      <c r="BF165" s="145">
        <f t="shared" si="15"/>
        <v>0</v>
      </c>
      <c r="BG165" s="145">
        <f t="shared" si="16"/>
        <v>0</v>
      </c>
      <c r="BH165" s="145">
        <f t="shared" si="17"/>
        <v>0</v>
      </c>
      <c r="BI165" s="145">
        <f t="shared" si="18"/>
        <v>0</v>
      </c>
      <c r="BJ165" s="18" t="s">
        <v>85</v>
      </c>
      <c r="BK165" s="145">
        <f t="shared" si="19"/>
        <v>0</v>
      </c>
      <c r="BL165" s="18" t="s">
        <v>927</v>
      </c>
      <c r="BM165" s="144" t="s">
        <v>1669</v>
      </c>
    </row>
    <row r="166" spans="2:65" s="1" customFormat="1" ht="16.5" customHeight="1">
      <c r="B166" s="34"/>
      <c r="C166" s="179" t="s">
        <v>721</v>
      </c>
      <c r="D166" s="179" t="s">
        <v>322</v>
      </c>
      <c r="E166" s="180" t="s">
        <v>1020</v>
      </c>
      <c r="F166" s="181" t="s">
        <v>1021</v>
      </c>
      <c r="G166" s="182" t="s">
        <v>242</v>
      </c>
      <c r="H166" s="183">
        <v>20</v>
      </c>
      <c r="I166" s="184"/>
      <c r="J166" s="185">
        <f t="shared" si="10"/>
        <v>0</v>
      </c>
      <c r="K166" s="181" t="s">
        <v>32</v>
      </c>
      <c r="L166" s="186"/>
      <c r="M166" s="187" t="s">
        <v>32</v>
      </c>
      <c r="N166" s="188" t="s">
        <v>49</v>
      </c>
      <c r="P166" s="142">
        <f t="shared" si="11"/>
        <v>0</v>
      </c>
      <c r="Q166" s="142">
        <v>0</v>
      </c>
      <c r="R166" s="142">
        <f t="shared" si="12"/>
        <v>0</v>
      </c>
      <c r="S166" s="142">
        <v>0</v>
      </c>
      <c r="T166" s="143">
        <f t="shared" si="13"/>
        <v>0</v>
      </c>
      <c r="AR166" s="144" t="s">
        <v>927</v>
      </c>
      <c r="AT166" s="144" t="s">
        <v>322</v>
      </c>
      <c r="AU166" s="144" t="s">
        <v>85</v>
      </c>
      <c r="AY166" s="18" t="s">
        <v>147</v>
      </c>
      <c r="BE166" s="145">
        <f t="shared" si="14"/>
        <v>0</v>
      </c>
      <c r="BF166" s="145">
        <f t="shared" si="15"/>
        <v>0</v>
      </c>
      <c r="BG166" s="145">
        <f t="shared" si="16"/>
        <v>0</v>
      </c>
      <c r="BH166" s="145">
        <f t="shared" si="17"/>
        <v>0</v>
      </c>
      <c r="BI166" s="145">
        <f t="shared" si="18"/>
        <v>0</v>
      </c>
      <c r="BJ166" s="18" t="s">
        <v>85</v>
      </c>
      <c r="BK166" s="145">
        <f t="shared" si="19"/>
        <v>0</v>
      </c>
      <c r="BL166" s="18" t="s">
        <v>927</v>
      </c>
      <c r="BM166" s="144" t="s">
        <v>1670</v>
      </c>
    </row>
    <row r="167" spans="2:65" s="1" customFormat="1" ht="16.5" customHeight="1">
      <c r="B167" s="34"/>
      <c r="C167" s="179" t="s">
        <v>726</v>
      </c>
      <c r="D167" s="179" t="s">
        <v>322</v>
      </c>
      <c r="E167" s="180" t="s">
        <v>1024</v>
      </c>
      <c r="F167" s="181" t="s">
        <v>1025</v>
      </c>
      <c r="G167" s="182" t="s">
        <v>153</v>
      </c>
      <c r="H167" s="183">
        <v>10</v>
      </c>
      <c r="I167" s="184"/>
      <c r="J167" s="185">
        <f t="shared" si="10"/>
        <v>0</v>
      </c>
      <c r="K167" s="181" t="s">
        <v>32</v>
      </c>
      <c r="L167" s="186"/>
      <c r="M167" s="187" t="s">
        <v>32</v>
      </c>
      <c r="N167" s="188" t="s">
        <v>49</v>
      </c>
      <c r="P167" s="142">
        <f t="shared" si="11"/>
        <v>0</v>
      </c>
      <c r="Q167" s="142">
        <v>0</v>
      </c>
      <c r="R167" s="142">
        <f t="shared" si="12"/>
        <v>0</v>
      </c>
      <c r="S167" s="142">
        <v>0</v>
      </c>
      <c r="T167" s="143">
        <f t="shared" si="13"/>
        <v>0</v>
      </c>
      <c r="AR167" s="144" t="s">
        <v>927</v>
      </c>
      <c r="AT167" s="144" t="s">
        <v>322</v>
      </c>
      <c r="AU167" s="144" t="s">
        <v>85</v>
      </c>
      <c r="AY167" s="18" t="s">
        <v>147</v>
      </c>
      <c r="BE167" s="145">
        <f t="shared" si="14"/>
        <v>0</v>
      </c>
      <c r="BF167" s="145">
        <f t="shared" si="15"/>
        <v>0</v>
      </c>
      <c r="BG167" s="145">
        <f t="shared" si="16"/>
        <v>0</v>
      </c>
      <c r="BH167" s="145">
        <f t="shared" si="17"/>
        <v>0</v>
      </c>
      <c r="BI167" s="145">
        <f t="shared" si="18"/>
        <v>0</v>
      </c>
      <c r="BJ167" s="18" t="s">
        <v>85</v>
      </c>
      <c r="BK167" s="145">
        <f t="shared" si="19"/>
        <v>0</v>
      </c>
      <c r="BL167" s="18" t="s">
        <v>927</v>
      </c>
      <c r="BM167" s="144" t="s">
        <v>1671</v>
      </c>
    </row>
    <row r="168" spans="2:65" s="1" customFormat="1" ht="24.2" customHeight="1">
      <c r="B168" s="34"/>
      <c r="C168" s="179" t="s">
        <v>731</v>
      </c>
      <c r="D168" s="179" t="s">
        <v>322</v>
      </c>
      <c r="E168" s="180" t="s">
        <v>1028</v>
      </c>
      <c r="F168" s="181" t="s">
        <v>1029</v>
      </c>
      <c r="G168" s="182" t="s">
        <v>153</v>
      </c>
      <c r="H168" s="183">
        <v>7</v>
      </c>
      <c r="I168" s="184"/>
      <c r="J168" s="185">
        <f t="shared" si="10"/>
        <v>0</v>
      </c>
      <c r="K168" s="181" t="s">
        <v>32</v>
      </c>
      <c r="L168" s="186"/>
      <c r="M168" s="187" t="s">
        <v>32</v>
      </c>
      <c r="N168" s="188" t="s">
        <v>49</v>
      </c>
      <c r="P168" s="142">
        <f t="shared" si="11"/>
        <v>0</v>
      </c>
      <c r="Q168" s="142">
        <v>0</v>
      </c>
      <c r="R168" s="142">
        <f t="shared" si="12"/>
        <v>0</v>
      </c>
      <c r="S168" s="142">
        <v>0</v>
      </c>
      <c r="T168" s="143">
        <f t="shared" si="13"/>
        <v>0</v>
      </c>
      <c r="AR168" s="144" t="s">
        <v>927</v>
      </c>
      <c r="AT168" s="144" t="s">
        <v>322</v>
      </c>
      <c r="AU168" s="144" t="s">
        <v>85</v>
      </c>
      <c r="AY168" s="18" t="s">
        <v>147</v>
      </c>
      <c r="BE168" s="145">
        <f t="shared" si="14"/>
        <v>0</v>
      </c>
      <c r="BF168" s="145">
        <f t="shared" si="15"/>
        <v>0</v>
      </c>
      <c r="BG168" s="145">
        <f t="shared" si="16"/>
        <v>0</v>
      </c>
      <c r="BH168" s="145">
        <f t="shared" si="17"/>
        <v>0</v>
      </c>
      <c r="BI168" s="145">
        <f t="shared" si="18"/>
        <v>0</v>
      </c>
      <c r="BJ168" s="18" t="s">
        <v>85</v>
      </c>
      <c r="BK168" s="145">
        <f t="shared" si="19"/>
        <v>0</v>
      </c>
      <c r="BL168" s="18" t="s">
        <v>927</v>
      </c>
      <c r="BM168" s="144" t="s">
        <v>1672</v>
      </c>
    </row>
    <row r="169" spans="2:65" s="1" customFormat="1" ht="16.5" customHeight="1">
      <c r="B169" s="34"/>
      <c r="C169" s="179" t="s">
        <v>736</v>
      </c>
      <c r="D169" s="179" t="s">
        <v>322</v>
      </c>
      <c r="E169" s="180" t="s">
        <v>1673</v>
      </c>
      <c r="F169" s="181" t="s">
        <v>1674</v>
      </c>
      <c r="G169" s="182" t="s">
        <v>153</v>
      </c>
      <c r="H169" s="183">
        <v>3</v>
      </c>
      <c r="I169" s="184"/>
      <c r="J169" s="185">
        <f t="shared" si="10"/>
        <v>0</v>
      </c>
      <c r="K169" s="181" t="s">
        <v>32</v>
      </c>
      <c r="L169" s="186"/>
      <c r="M169" s="187" t="s">
        <v>32</v>
      </c>
      <c r="N169" s="188" t="s">
        <v>49</v>
      </c>
      <c r="P169" s="142">
        <f t="shared" si="11"/>
        <v>0</v>
      </c>
      <c r="Q169" s="142">
        <v>0</v>
      </c>
      <c r="R169" s="142">
        <f t="shared" si="12"/>
        <v>0</v>
      </c>
      <c r="S169" s="142">
        <v>0</v>
      </c>
      <c r="T169" s="143">
        <f t="shared" si="13"/>
        <v>0</v>
      </c>
      <c r="AR169" s="144" t="s">
        <v>927</v>
      </c>
      <c r="AT169" s="144" t="s">
        <v>322</v>
      </c>
      <c r="AU169" s="144" t="s">
        <v>85</v>
      </c>
      <c r="AY169" s="18" t="s">
        <v>147</v>
      </c>
      <c r="BE169" s="145">
        <f t="shared" si="14"/>
        <v>0</v>
      </c>
      <c r="BF169" s="145">
        <f t="shared" si="15"/>
        <v>0</v>
      </c>
      <c r="BG169" s="145">
        <f t="shared" si="16"/>
        <v>0</v>
      </c>
      <c r="BH169" s="145">
        <f t="shared" si="17"/>
        <v>0</v>
      </c>
      <c r="BI169" s="145">
        <f t="shared" si="18"/>
        <v>0</v>
      </c>
      <c r="BJ169" s="18" t="s">
        <v>85</v>
      </c>
      <c r="BK169" s="145">
        <f t="shared" si="19"/>
        <v>0</v>
      </c>
      <c r="BL169" s="18" t="s">
        <v>927</v>
      </c>
      <c r="BM169" s="144" t="s">
        <v>1675</v>
      </c>
    </row>
    <row r="170" spans="2:65" s="1" customFormat="1" ht="21.75" customHeight="1">
      <c r="B170" s="34"/>
      <c r="C170" s="179" t="s">
        <v>740</v>
      </c>
      <c r="D170" s="179" t="s">
        <v>322</v>
      </c>
      <c r="E170" s="180" t="s">
        <v>1044</v>
      </c>
      <c r="F170" s="181" t="s">
        <v>1045</v>
      </c>
      <c r="G170" s="182" t="s">
        <v>242</v>
      </c>
      <c r="H170" s="183">
        <v>66</v>
      </c>
      <c r="I170" s="184"/>
      <c r="J170" s="185">
        <f t="shared" si="10"/>
        <v>0</v>
      </c>
      <c r="K170" s="181" t="s">
        <v>32</v>
      </c>
      <c r="L170" s="186"/>
      <c r="M170" s="187" t="s">
        <v>32</v>
      </c>
      <c r="N170" s="188" t="s">
        <v>49</v>
      </c>
      <c r="P170" s="142">
        <f t="shared" si="11"/>
        <v>0</v>
      </c>
      <c r="Q170" s="142">
        <v>1.2E-4</v>
      </c>
      <c r="R170" s="142">
        <f t="shared" si="12"/>
        <v>7.92E-3</v>
      </c>
      <c r="S170" s="142">
        <v>0</v>
      </c>
      <c r="T170" s="143">
        <f t="shared" si="13"/>
        <v>0</v>
      </c>
      <c r="AR170" s="144" t="s">
        <v>927</v>
      </c>
      <c r="AT170" s="144" t="s">
        <v>322</v>
      </c>
      <c r="AU170" s="144" t="s">
        <v>85</v>
      </c>
      <c r="AY170" s="18" t="s">
        <v>147</v>
      </c>
      <c r="BE170" s="145">
        <f t="shared" si="14"/>
        <v>0</v>
      </c>
      <c r="BF170" s="145">
        <f t="shared" si="15"/>
        <v>0</v>
      </c>
      <c r="BG170" s="145">
        <f t="shared" si="16"/>
        <v>0</v>
      </c>
      <c r="BH170" s="145">
        <f t="shared" si="17"/>
        <v>0</v>
      </c>
      <c r="BI170" s="145">
        <f t="shared" si="18"/>
        <v>0</v>
      </c>
      <c r="BJ170" s="18" t="s">
        <v>85</v>
      </c>
      <c r="BK170" s="145">
        <f t="shared" si="19"/>
        <v>0</v>
      </c>
      <c r="BL170" s="18" t="s">
        <v>927</v>
      </c>
      <c r="BM170" s="144" t="s">
        <v>1676</v>
      </c>
    </row>
    <row r="171" spans="2:65" s="1" customFormat="1" ht="21.75" customHeight="1">
      <c r="B171" s="34"/>
      <c r="C171" s="179" t="s">
        <v>744</v>
      </c>
      <c r="D171" s="179" t="s">
        <v>322</v>
      </c>
      <c r="E171" s="180" t="s">
        <v>1052</v>
      </c>
      <c r="F171" s="181" t="s">
        <v>1053</v>
      </c>
      <c r="G171" s="182" t="s">
        <v>242</v>
      </c>
      <c r="H171" s="183">
        <v>10</v>
      </c>
      <c r="I171" s="184"/>
      <c r="J171" s="185">
        <f t="shared" si="10"/>
        <v>0</v>
      </c>
      <c r="K171" s="181" t="s">
        <v>32</v>
      </c>
      <c r="L171" s="186"/>
      <c r="M171" s="187" t="s">
        <v>32</v>
      </c>
      <c r="N171" s="188" t="s">
        <v>49</v>
      </c>
      <c r="P171" s="142">
        <f t="shared" si="11"/>
        <v>0</v>
      </c>
      <c r="Q171" s="142">
        <v>4.0000000000000003E-5</v>
      </c>
      <c r="R171" s="142">
        <f t="shared" si="12"/>
        <v>4.0000000000000002E-4</v>
      </c>
      <c r="S171" s="142">
        <v>0</v>
      </c>
      <c r="T171" s="143">
        <f t="shared" si="13"/>
        <v>0</v>
      </c>
      <c r="AR171" s="144" t="s">
        <v>927</v>
      </c>
      <c r="AT171" s="144" t="s">
        <v>322</v>
      </c>
      <c r="AU171" s="144" t="s">
        <v>85</v>
      </c>
      <c r="AY171" s="18" t="s">
        <v>147</v>
      </c>
      <c r="BE171" s="145">
        <f t="shared" si="14"/>
        <v>0</v>
      </c>
      <c r="BF171" s="145">
        <f t="shared" si="15"/>
        <v>0</v>
      </c>
      <c r="BG171" s="145">
        <f t="shared" si="16"/>
        <v>0</v>
      </c>
      <c r="BH171" s="145">
        <f t="shared" si="17"/>
        <v>0</v>
      </c>
      <c r="BI171" s="145">
        <f t="shared" si="18"/>
        <v>0</v>
      </c>
      <c r="BJ171" s="18" t="s">
        <v>85</v>
      </c>
      <c r="BK171" s="145">
        <f t="shared" si="19"/>
        <v>0</v>
      </c>
      <c r="BL171" s="18" t="s">
        <v>927</v>
      </c>
      <c r="BM171" s="144" t="s">
        <v>1677</v>
      </c>
    </row>
    <row r="172" spans="2:65" s="1" customFormat="1" ht="21.75" customHeight="1">
      <c r="B172" s="34"/>
      <c r="C172" s="179" t="s">
        <v>749</v>
      </c>
      <c r="D172" s="179" t="s">
        <v>322</v>
      </c>
      <c r="E172" s="180" t="s">
        <v>1048</v>
      </c>
      <c r="F172" s="181" t="s">
        <v>1049</v>
      </c>
      <c r="G172" s="182" t="s">
        <v>242</v>
      </c>
      <c r="H172" s="183">
        <v>51</v>
      </c>
      <c r="I172" s="184"/>
      <c r="J172" s="185">
        <f t="shared" si="10"/>
        <v>0</v>
      </c>
      <c r="K172" s="181" t="s">
        <v>32</v>
      </c>
      <c r="L172" s="186"/>
      <c r="M172" s="187" t="s">
        <v>32</v>
      </c>
      <c r="N172" s="188" t="s">
        <v>49</v>
      </c>
      <c r="P172" s="142">
        <f t="shared" si="11"/>
        <v>0</v>
      </c>
      <c r="Q172" s="142">
        <v>1E-4</v>
      </c>
      <c r="R172" s="142">
        <f t="shared" si="12"/>
        <v>5.1000000000000004E-3</v>
      </c>
      <c r="S172" s="142">
        <v>0</v>
      </c>
      <c r="T172" s="143">
        <f t="shared" si="13"/>
        <v>0</v>
      </c>
      <c r="AR172" s="144" t="s">
        <v>927</v>
      </c>
      <c r="AT172" s="144" t="s">
        <v>322</v>
      </c>
      <c r="AU172" s="144" t="s">
        <v>85</v>
      </c>
      <c r="AY172" s="18" t="s">
        <v>147</v>
      </c>
      <c r="BE172" s="145">
        <f t="shared" si="14"/>
        <v>0</v>
      </c>
      <c r="BF172" s="145">
        <f t="shared" si="15"/>
        <v>0</v>
      </c>
      <c r="BG172" s="145">
        <f t="shared" si="16"/>
        <v>0</v>
      </c>
      <c r="BH172" s="145">
        <f t="shared" si="17"/>
        <v>0</v>
      </c>
      <c r="BI172" s="145">
        <f t="shared" si="18"/>
        <v>0</v>
      </c>
      <c r="BJ172" s="18" t="s">
        <v>85</v>
      </c>
      <c r="BK172" s="145">
        <f t="shared" si="19"/>
        <v>0</v>
      </c>
      <c r="BL172" s="18" t="s">
        <v>927</v>
      </c>
      <c r="BM172" s="144" t="s">
        <v>1678</v>
      </c>
    </row>
    <row r="173" spans="2:65" s="1" customFormat="1" ht="16.5" customHeight="1">
      <c r="B173" s="34"/>
      <c r="C173" s="179" t="s">
        <v>755</v>
      </c>
      <c r="D173" s="179" t="s">
        <v>322</v>
      </c>
      <c r="E173" s="180" t="s">
        <v>1056</v>
      </c>
      <c r="F173" s="181" t="s">
        <v>1057</v>
      </c>
      <c r="G173" s="182" t="s">
        <v>1058</v>
      </c>
      <c r="H173" s="192"/>
      <c r="I173" s="184"/>
      <c r="J173" s="185">
        <f t="shared" si="10"/>
        <v>0</v>
      </c>
      <c r="K173" s="181" t="s">
        <v>32</v>
      </c>
      <c r="L173" s="186"/>
      <c r="M173" s="187" t="s">
        <v>32</v>
      </c>
      <c r="N173" s="188" t="s">
        <v>49</v>
      </c>
      <c r="P173" s="142">
        <f t="shared" si="11"/>
        <v>0</v>
      </c>
      <c r="Q173" s="142">
        <v>0</v>
      </c>
      <c r="R173" s="142">
        <f t="shared" si="12"/>
        <v>0</v>
      </c>
      <c r="S173" s="142">
        <v>0</v>
      </c>
      <c r="T173" s="143">
        <f t="shared" si="13"/>
        <v>0</v>
      </c>
      <c r="AR173" s="144" t="s">
        <v>927</v>
      </c>
      <c r="AT173" s="144" t="s">
        <v>322</v>
      </c>
      <c r="AU173" s="144" t="s">
        <v>85</v>
      </c>
      <c r="AY173" s="18" t="s">
        <v>147</v>
      </c>
      <c r="BE173" s="145">
        <f t="shared" si="14"/>
        <v>0</v>
      </c>
      <c r="BF173" s="145">
        <f t="shared" si="15"/>
        <v>0</v>
      </c>
      <c r="BG173" s="145">
        <f t="shared" si="16"/>
        <v>0</v>
      </c>
      <c r="BH173" s="145">
        <f t="shared" si="17"/>
        <v>0</v>
      </c>
      <c r="BI173" s="145">
        <f t="shared" si="18"/>
        <v>0</v>
      </c>
      <c r="BJ173" s="18" t="s">
        <v>85</v>
      </c>
      <c r="BK173" s="145">
        <f t="shared" si="19"/>
        <v>0</v>
      </c>
      <c r="BL173" s="18" t="s">
        <v>927</v>
      </c>
      <c r="BM173" s="144" t="s">
        <v>1679</v>
      </c>
    </row>
    <row r="174" spans="2:65" s="11" customFormat="1" ht="25.9" customHeight="1">
      <c r="B174" s="121"/>
      <c r="D174" s="122" t="s">
        <v>77</v>
      </c>
      <c r="E174" s="123" t="s">
        <v>1060</v>
      </c>
      <c r="F174" s="123" t="s">
        <v>1061</v>
      </c>
      <c r="I174" s="124"/>
      <c r="J174" s="125">
        <f>BK174</f>
        <v>0</v>
      </c>
      <c r="L174" s="121"/>
      <c r="M174" s="126"/>
      <c r="P174" s="127">
        <f>SUM(P175:P181)</f>
        <v>0</v>
      </c>
      <c r="R174" s="127">
        <f>SUM(R175:R181)</f>
        <v>0</v>
      </c>
      <c r="T174" s="128">
        <f>SUM(T175:T181)</f>
        <v>0</v>
      </c>
      <c r="AR174" s="122" t="s">
        <v>155</v>
      </c>
      <c r="AT174" s="129" t="s">
        <v>77</v>
      </c>
      <c r="AU174" s="129" t="s">
        <v>78</v>
      </c>
      <c r="AY174" s="122" t="s">
        <v>147</v>
      </c>
      <c r="BK174" s="130">
        <f>SUM(BK175:BK181)</f>
        <v>0</v>
      </c>
    </row>
    <row r="175" spans="2:65" s="1" customFormat="1" ht="16.5" customHeight="1">
      <c r="B175" s="34"/>
      <c r="C175" s="133" t="s">
        <v>760</v>
      </c>
      <c r="D175" s="133" t="s">
        <v>150</v>
      </c>
      <c r="E175" s="134" t="s">
        <v>1680</v>
      </c>
      <c r="F175" s="135" t="s">
        <v>1681</v>
      </c>
      <c r="G175" s="136" t="s">
        <v>153</v>
      </c>
      <c r="H175" s="137">
        <v>1</v>
      </c>
      <c r="I175" s="138"/>
      <c r="J175" s="139">
        <f t="shared" ref="J175:J181" si="20">ROUND(I175*H175,2)</f>
        <v>0</v>
      </c>
      <c r="K175" s="135" t="s">
        <v>32</v>
      </c>
      <c r="L175" s="34"/>
      <c r="M175" s="140" t="s">
        <v>32</v>
      </c>
      <c r="N175" s="141" t="s">
        <v>49</v>
      </c>
      <c r="P175" s="142">
        <f t="shared" ref="P175:P181" si="21">O175*H175</f>
        <v>0</v>
      </c>
      <c r="Q175" s="142">
        <v>0</v>
      </c>
      <c r="R175" s="142">
        <f t="shared" ref="R175:R181" si="22">Q175*H175</f>
        <v>0</v>
      </c>
      <c r="S175" s="142">
        <v>0</v>
      </c>
      <c r="T175" s="143">
        <f t="shared" ref="T175:T181" si="23">S175*H175</f>
        <v>0</v>
      </c>
      <c r="AR175" s="144" t="s">
        <v>649</v>
      </c>
      <c r="AT175" s="144" t="s">
        <v>150</v>
      </c>
      <c r="AU175" s="144" t="s">
        <v>85</v>
      </c>
      <c r="AY175" s="18" t="s">
        <v>147</v>
      </c>
      <c r="BE175" s="145">
        <f t="shared" ref="BE175:BE181" si="24">IF(N175="základní",J175,0)</f>
        <v>0</v>
      </c>
      <c r="BF175" s="145">
        <f t="shared" ref="BF175:BF181" si="25">IF(N175="snížená",J175,0)</f>
        <v>0</v>
      </c>
      <c r="BG175" s="145">
        <f t="shared" ref="BG175:BG181" si="26">IF(N175="zákl. přenesená",J175,0)</f>
        <v>0</v>
      </c>
      <c r="BH175" s="145">
        <f t="shared" ref="BH175:BH181" si="27">IF(N175="sníž. přenesená",J175,0)</f>
        <v>0</v>
      </c>
      <c r="BI175" s="145">
        <f t="shared" ref="BI175:BI181" si="28">IF(N175="nulová",J175,0)</f>
        <v>0</v>
      </c>
      <c r="BJ175" s="18" t="s">
        <v>85</v>
      </c>
      <c r="BK175" s="145">
        <f t="shared" ref="BK175:BK181" si="29">ROUND(I175*H175,2)</f>
        <v>0</v>
      </c>
      <c r="BL175" s="18" t="s">
        <v>649</v>
      </c>
      <c r="BM175" s="144" t="s">
        <v>1682</v>
      </c>
    </row>
    <row r="176" spans="2:65" s="1" customFormat="1" ht="16.5" customHeight="1">
      <c r="B176" s="34"/>
      <c r="C176" s="133" t="s">
        <v>765</v>
      </c>
      <c r="D176" s="133" t="s">
        <v>150</v>
      </c>
      <c r="E176" s="134" t="s">
        <v>1683</v>
      </c>
      <c r="F176" s="135" t="s">
        <v>1684</v>
      </c>
      <c r="G176" s="136" t="s">
        <v>153</v>
      </c>
      <c r="H176" s="137">
        <v>1</v>
      </c>
      <c r="I176" s="138"/>
      <c r="J176" s="139">
        <f t="shared" si="20"/>
        <v>0</v>
      </c>
      <c r="K176" s="135" t="s">
        <v>32</v>
      </c>
      <c r="L176" s="34"/>
      <c r="M176" s="140" t="s">
        <v>32</v>
      </c>
      <c r="N176" s="141" t="s">
        <v>49</v>
      </c>
      <c r="P176" s="142">
        <f t="shared" si="21"/>
        <v>0</v>
      </c>
      <c r="Q176" s="142">
        <v>0</v>
      </c>
      <c r="R176" s="142">
        <f t="shared" si="22"/>
        <v>0</v>
      </c>
      <c r="S176" s="142">
        <v>0</v>
      </c>
      <c r="T176" s="143">
        <f t="shared" si="23"/>
        <v>0</v>
      </c>
      <c r="AR176" s="144" t="s">
        <v>649</v>
      </c>
      <c r="AT176" s="144" t="s">
        <v>150</v>
      </c>
      <c r="AU176" s="144" t="s">
        <v>85</v>
      </c>
      <c r="AY176" s="18" t="s">
        <v>147</v>
      </c>
      <c r="BE176" s="145">
        <f t="shared" si="24"/>
        <v>0</v>
      </c>
      <c r="BF176" s="145">
        <f t="shared" si="25"/>
        <v>0</v>
      </c>
      <c r="BG176" s="145">
        <f t="shared" si="26"/>
        <v>0</v>
      </c>
      <c r="BH176" s="145">
        <f t="shared" si="27"/>
        <v>0</v>
      </c>
      <c r="BI176" s="145">
        <f t="shared" si="28"/>
        <v>0</v>
      </c>
      <c r="BJ176" s="18" t="s">
        <v>85</v>
      </c>
      <c r="BK176" s="145">
        <f t="shared" si="29"/>
        <v>0</v>
      </c>
      <c r="BL176" s="18" t="s">
        <v>649</v>
      </c>
      <c r="BM176" s="144" t="s">
        <v>1685</v>
      </c>
    </row>
    <row r="177" spans="2:65" s="1" customFormat="1" ht="16.5" customHeight="1">
      <c r="B177" s="34"/>
      <c r="C177" s="133" t="s">
        <v>1023</v>
      </c>
      <c r="D177" s="133" t="s">
        <v>150</v>
      </c>
      <c r="E177" s="134" t="s">
        <v>1686</v>
      </c>
      <c r="F177" s="135" t="s">
        <v>1687</v>
      </c>
      <c r="G177" s="136" t="s">
        <v>153</v>
      </c>
      <c r="H177" s="137">
        <v>1</v>
      </c>
      <c r="I177" s="138"/>
      <c r="J177" s="139">
        <f t="shared" si="20"/>
        <v>0</v>
      </c>
      <c r="K177" s="135" t="s">
        <v>32</v>
      </c>
      <c r="L177" s="34"/>
      <c r="M177" s="140" t="s">
        <v>32</v>
      </c>
      <c r="N177" s="141" t="s">
        <v>49</v>
      </c>
      <c r="P177" s="142">
        <f t="shared" si="21"/>
        <v>0</v>
      </c>
      <c r="Q177" s="142">
        <v>0</v>
      </c>
      <c r="R177" s="142">
        <f t="shared" si="22"/>
        <v>0</v>
      </c>
      <c r="S177" s="142">
        <v>0</v>
      </c>
      <c r="T177" s="143">
        <f t="shared" si="23"/>
        <v>0</v>
      </c>
      <c r="AR177" s="144" t="s">
        <v>649</v>
      </c>
      <c r="AT177" s="144" t="s">
        <v>150</v>
      </c>
      <c r="AU177" s="144" t="s">
        <v>85</v>
      </c>
      <c r="AY177" s="18" t="s">
        <v>147</v>
      </c>
      <c r="BE177" s="145">
        <f t="shared" si="24"/>
        <v>0</v>
      </c>
      <c r="BF177" s="145">
        <f t="shared" si="25"/>
        <v>0</v>
      </c>
      <c r="BG177" s="145">
        <f t="shared" si="26"/>
        <v>0</v>
      </c>
      <c r="BH177" s="145">
        <f t="shared" si="27"/>
        <v>0</v>
      </c>
      <c r="BI177" s="145">
        <f t="shared" si="28"/>
        <v>0</v>
      </c>
      <c r="BJ177" s="18" t="s">
        <v>85</v>
      </c>
      <c r="BK177" s="145">
        <f t="shared" si="29"/>
        <v>0</v>
      </c>
      <c r="BL177" s="18" t="s">
        <v>649</v>
      </c>
      <c r="BM177" s="144" t="s">
        <v>1688</v>
      </c>
    </row>
    <row r="178" spans="2:65" s="1" customFormat="1" ht="16.5" customHeight="1">
      <c r="B178" s="34"/>
      <c r="C178" s="133" t="s">
        <v>1027</v>
      </c>
      <c r="D178" s="133" t="s">
        <v>150</v>
      </c>
      <c r="E178" s="134" t="s">
        <v>1689</v>
      </c>
      <c r="F178" s="135" t="s">
        <v>1690</v>
      </c>
      <c r="G178" s="136" t="s">
        <v>153</v>
      </c>
      <c r="H178" s="137">
        <v>1</v>
      </c>
      <c r="I178" s="138"/>
      <c r="J178" s="139">
        <f t="shared" si="20"/>
        <v>0</v>
      </c>
      <c r="K178" s="135" t="s">
        <v>32</v>
      </c>
      <c r="L178" s="34"/>
      <c r="M178" s="140" t="s">
        <v>32</v>
      </c>
      <c r="N178" s="141" t="s">
        <v>49</v>
      </c>
      <c r="P178" s="142">
        <f t="shared" si="21"/>
        <v>0</v>
      </c>
      <c r="Q178" s="142">
        <v>0</v>
      </c>
      <c r="R178" s="142">
        <f t="shared" si="22"/>
        <v>0</v>
      </c>
      <c r="S178" s="142">
        <v>0</v>
      </c>
      <c r="T178" s="143">
        <f t="shared" si="23"/>
        <v>0</v>
      </c>
      <c r="AR178" s="144" t="s">
        <v>649</v>
      </c>
      <c r="AT178" s="144" t="s">
        <v>150</v>
      </c>
      <c r="AU178" s="144" t="s">
        <v>85</v>
      </c>
      <c r="AY178" s="18" t="s">
        <v>147</v>
      </c>
      <c r="BE178" s="145">
        <f t="shared" si="24"/>
        <v>0</v>
      </c>
      <c r="BF178" s="145">
        <f t="shared" si="25"/>
        <v>0</v>
      </c>
      <c r="BG178" s="145">
        <f t="shared" si="26"/>
        <v>0</v>
      </c>
      <c r="BH178" s="145">
        <f t="shared" si="27"/>
        <v>0</v>
      </c>
      <c r="BI178" s="145">
        <f t="shared" si="28"/>
        <v>0</v>
      </c>
      <c r="BJ178" s="18" t="s">
        <v>85</v>
      </c>
      <c r="BK178" s="145">
        <f t="shared" si="29"/>
        <v>0</v>
      </c>
      <c r="BL178" s="18" t="s">
        <v>649</v>
      </c>
      <c r="BM178" s="144" t="s">
        <v>1691</v>
      </c>
    </row>
    <row r="179" spans="2:65" s="1" customFormat="1" ht="16.5" customHeight="1">
      <c r="B179" s="34"/>
      <c r="C179" s="133" t="s">
        <v>1031</v>
      </c>
      <c r="D179" s="133" t="s">
        <v>150</v>
      </c>
      <c r="E179" s="134" t="s">
        <v>1692</v>
      </c>
      <c r="F179" s="135" t="s">
        <v>1693</v>
      </c>
      <c r="G179" s="136" t="s">
        <v>153</v>
      </c>
      <c r="H179" s="137">
        <v>1</v>
      </c>
      <c r="I179" s="138"/>
      <c r="J179" s="139">
        <f t="shared" si="20"/>
        <v>0</v>
      </c>
      <c r="K179" s="135" t="s">
        <v>32</v>
      </c>
      <c r="L179" s="34"/>
      <c r="M179" s="140" t="s">
        <v>32</v>
      </c>
      <c r="N179" s="141" t="s">
        <v>49</v>
      </c>
      <c r="P179" s="142">
        <f t="shared" si="21"/>
        <v>0</v>
      </c>
      <c r="Q179" s="142">
        <v>0</v>
      </c>
      <c r="R179" s="142">
        <f t="shared" si="22"/>
        <v>0</v>
      </c>
      <c r="S179" s="142">
        <v>0</v>
      </c>
      <c r="T179" s="143">
        <f t="shared" si="23"/>
        <v>0</v>
      </c>
      <c r="AR179" s="144" t="s">
        <v>649</v>
      </c>
      <c r="AT179" s="144" t="s">
        <v>150</v>
      </c>
      <c r="AU179" s="144" t="s">
        <v>85</v>
      </c>
      <c r="AY179" s="18" t="s">
        <v>147</v>
      </c>
      <c r="BE179" s="145">
        <f t="shared" si="24"/>
        <v>0</v>
      </c>
      <c r="BF179" s="145">
        <f t="shared" si="25"/>
        <v>0</v>
      </c>
      <c r="BG179" s="145">
        <f t="shared" si="26"/>
        <v>0</v>
      </c>
      <c r="BH179" s="145">
        <f t="shared" si="27"/>
        <v>0</v>
      </c>
      <c r="BI179" s="145">
        <f t="shared" si="28"/>
        <v>0</v>
      </c>
      <c r="BJ179" s="18" t="s">
        <v>85</v>
      </c>
      <c r="BK179" s="145">
        <f t="shared" si="29"/>
        <v>0</v>
      </c>
      <c r="BL179" s="18" t="s">
        <v>649</v>
      </c>
      <c r="BM179" s="144" t="s">
        <v>1694</v>
      </c>
    </row>
    <row r="180" spans="2:65" s="1" customFormat="1" ht="16.5" customHeight="1">
      <c r="B180" s="34"/>
      <c r="C180" s="133" t="s">
        <v>1035</v>
      </c>
      <c r="D180" s="133" t="s">
        <v>150</v>
      </c>
      <c r="E180" s="134" t="s">
        <v>1695</v>
      </c>
      <c r="F180" s="135" t="s">
        <v>1696</v>
      </c>
      <c r="G180" s="136" t="s">
        <v>153</v>
      </c>
      <c r="H180" s="137">
        <v>1</v>
      </c>
      <c r="I180" s="138"/>
      <c r="J180" s="139">
        <f t="shared" si="20"/>
        <v>0</v>
      </c>
      <c r="K180" s="135" t="s">
        <v>32</v>
      </c>
      <c r="L180" s="34"/>
      <c r="M180" s="140" t="s">
        <v>32</v>
      </c>
      <c r="N180" s="141" t="s">
        <v>49</v>
      </c>
      <c r="P180" s="142">
        <f t="shared" si="21"/>
        <v>0</v>
      </c>
      <c r="Q180" s="142">
        <v>0</v>
      </c>
      <c r="R180" s="142">
        <f t="shared" si="22"/>
        <v>0</v>
      </c>
      <c r="S180" s="142">
        <v>0</v>
      </c>
      <c r="T180" s="143">
        <f t="shared" si="23"/>
        <v>0</v>
      </c>
      <c r="AR180" s="144" t="s">
        <v>649</v>
      </c>
      <c r="AT180" s="144" t="s">
        <v>150</v>
      </c>
      <c r="AU180" s="144" t="s">
        <v>85</v>
      </c>
      <c r="AY180" s="18" t="s">
        <v>147</v>
      </c>
      <c r="BE180" s="145">
        <f t="shared" si="24"/>
        <v>0</v>
      </c>
      <c r="BF180" s="145">
        <f t="shared" si="25"/>
        <v>0</v>
      </c>
      <c r="BG180" s="145">
        <f t="shared" si="26"/>
        <v>0</v>
      </c>
      <c r="BH180" s="145">
        <f t="shared" si="27"/>
        <v>0</v>
      </c>
      <c r="BI180" s="145">
        <f t="shared" si="28"/>
        <v>0</v>
      </c>
      <c r="BJ180" s="18" t="s">
        <v>85</v>
      </c>
      <c r="BK180" s="145">
        <f t="shared" si="29"/>
        <v>0</v>
      </c>
      <c r="BL180" s="18" t="s">
        <v>649</v>
      </c>
      <c r="BM180" s="144" t="s">
        <v>1697</v>
      </c>
    </row>
    <row r="181" spans="2:65" s="1" customFormat="1" ht="24.2" customHeight="1">
      <c r="B181" s="34"/>
      <c r="C181" s="133" t="s">
        <v>1039</v>
      </c>
      <c r="D181" s="133" t="s">
        <v>150</v>
      </c>
      <c r="E181" s="134" t="s">
        <v>1698</v>
      </c>
      <c r="F181" s="135" t="s">
        <v>1104</v>
      </c>
      <c r="G181" s="136" t="s">
        <v>1105</v>
      </c>
      <c r="H181" s="137">
        <v>1</v>
      </c>
      <c r="I181" s="138"/>
      <c r="J181" s="139">
        <f t="shared" si="20"/>
        <v>0</v>
      </c>
      <c r="K181" s="135" t="s">
        <v>32</v>
      </c>
      <c r="L181" s="34"/>
      <c r="M181" s="140" t="s">
        <v>32</v>
      </c>
      <c r="N181" s="141" t="s">
        <v>49</v>
      </c>
      <c r="P181" s="142">
        <f t="shared" si="21"/>
        <v>0</v>
      </c>
      <c r="Q181" s="142">
        <v>0</v>
      </c>
      <c r="R181" s="142">
        <f t="shared" si="22"/>
        <v>0</v>
      </c>
      <c r="S181" s="142">
        <v>0</v>
      </c>
      <c r="T181" s="143">
        <f t="shared" si="23"/>
        <v>0</v>
      </c>
      <c r="AR181" s="144" t="s">
        <v>649</v>
      </c>
      <c r="AT181" s="144" t="s">
        <v>150</v>
      </c>
      <c r="AU181" s="144" t="s">
        <v>85</v>
      </c>
      <c r="AY181" s="18" t="s">
        <v>147</v>
      </c>
      <c r="BE181" s="145">
        <f t="shared" si="24"/>
        <v>0</v>
      </c>
      <c r="BF181" s="145">
        <f t="shared" si="25"/>
        <v>0</v>
      </c>
      <c r="BG181" s="145">
        <f t="shared" si="26"/>
        <v>0</v>
      </c>
      <c r="BH181" s="145">
        <f t="shared" si="27"/>
        <v>0</v>
      </c>
      <c r="BI181" s="145">
        <f t="shared" si="28"/>
        <v>0</v>
      </c>
      <c r="BJ181" s="18" t="s">
        <v>85</v>
      </c>
      <c r="BK181" s="145">
        <f t="shared" si="29"/>
        <v>0</v>
      </c>
      <c r="BL181" s="18" t="s">
        <v>649</v>
      </c>
      <c r="BM181" s="144" t="s">
        <v>1699</v>
      </c>
    </row>
    <row r="182" spans="2:65" s="11" customFormat="1" ht="25.9" customHeight="1">
      <c r="B182" s="121"/>
      <c r="D182" s="122" t="s">
        <v>77</v>
      </c>
      <c r="E182" s="123" t="s">
        <v>1116</v>
      </c>
      <c r="F182" s="123" t="s">
        <v>1117</v>
      </c>
      <c r="I182" s="124"/>
      <c r="J182" s="125">
        <f>BK182</f>
        <v>0</v>
      </c>
      <c r="L182" s="121"/>
      <c r="M182" s="126"/>
      <c r="P182" s="127">
        <f>SUM(P183:P202)</f>
        <v>0</v>
      </c>
      <c r="R182" s="127">
        <f>SUM(R183:R202)</f>
        <v>0</v>
      </c>
      <c r="T182" s="128">
        <f>SUM(T183:T202)</f>
        <v>0</v>
      </c>
      <c r="AR182" s="122" t="s">
        <v>155</v>
      </c>
      <c r="AT182" s="129" t="s">
        <v>77</v>
      </c>
      <c r="AU182" s="129" t="s">
        <v>78</v>
      </c>
      <c r="AY182" s="122" t="s">
        <v>147</v>
      </c>
      <c r="BK182" s="130">
        <f>SUM(BK183:BK202)</f>
        <v>0</v>
      </c>
    </row>
    <row r="183" spans="2:65" s="1" customFormat="1" ht="16.5" customHeight="1">
      <c r="B183" s="34"/>
      <c r="C183" s="133" t="s">
        <v>1043</v>
      </c>
      <c r="D183" s="133" t="s">
        <v>150</v>
      </c>
      <c r="E183" s="134" t="s">
        <v>1700</v>
      </c>
      <c r="F183" s="135" t="s">
        <v>1701</v>
      </c>
      <c r="G183" s="136" t="s">
        <v>1105</v>
      </c>
      <c r="H183" s="137">
        <v>1</v>
      </c>
      <c r="I183" s="138"/>
      <c r="J183" s="139">
        <f t="shared" ref="J183:J202" si="30">ROUND(I183*H183,2)</f>
        <v>0</v>
      </c>
      <c r="K183" s="135" t="s">
        <v>32</v>
      </c>
      <c r="L183" s="34"/>
      <c r="M183" s="140" t="s">
        <v>32</v>
      </c>
      <c r="N183" s="141" t="s">
        <v>49</v>
      </c>
      <c r="P183" s="142">
        <f t="shared" ref="P183:P202" si="31">O183*H183</f>
        <v>0</v>
      </c>
      <c r="Q183" s="142">
        <v>0</v>
      </c>
      <c r="R183" s="142">
        <f t="shared" ref="R183:R202" si="32">Q183*H183</f>
        <v>0</v>
      </c>
      <c r="S183" s="142">
        <v>0</v>
      </c>
      <c r="T183" s="143">
        <f t="shared" ref="T183:T202" si="33">S183*H183</f>
        <v>0</v>
      </c>
      <c r="AR183" s="144" t="s">
        <v>649</v>
      </c>
      <c r="AT183" s="144" t="s">
        <v>150</v>
      </c>
      <c r="AU183" s="144" t="s">
        <v>85</v>
      </c>
      <c r="AY183" s="18" t="s">
        <v>147</v>
      </c>
      <c r="BE183" s="145">
        <f t="shared" ref="BE183:BE202" si="34">IF(N183="základní",J183,0)</f>
        <v>0</v>
      </c>
      <c r="BF183" s="145">
        <f t="shared" ref="BF183:BF202" si="35">IF(N183="snížená",J183,0)</f>
        <v>0</v>
      </c>
      <c r="BG183" s="145">
        <f t="shared" ref="BG183:BG202" si="36">IF(N183="zákl. přenesená",J183,0)</f>
        <v>0</v>
      </c>
      <c r="BH183" s="145">
        <f t="shared" ref="BH183:BH202" si="37">IF(N183="sníž. přenesená",J183,0)</f>
        <v>0</v>
      </c>
      <c r="BI183" s="145">
        <f t="shared" ref="BI183:BI202" si="38">IF(N183="nulová",J183,0)</f>
        <v>0</v>
      </c>
      <c r="BJ183" s="18" t="s">
        <v>85</v>
      </c>
      <c r="BK183" s="145">
        <f t="shared" ref="BK183:BK202" si="39">ROUND(I183*H183,2)</f>
        <v>0</v>
      </c>
      <c r="BL183" s="18" t="s">
        <v>649</v>
      </c>
      <c r="BM183" s="144" t="s">
        <v>1702</v>
      </c>
    </row>
    <row r="184" spans="2:65" s="1" customFormat="1" ht="16.5" customHeight="1">
      <c r="B184" s="34"/>
      <c r="C184" s="133" t="s">
        <v>1047</v>
      </c>
      <c r="D184" s="133" t="s">
        <v>150</v>
      </c>
      <c r="E184" s="134" t="s">
        <v>1123</v>
      </c>
      <c r="F184" s="135" t="s">
        <v>1124</v>
      </c>
      <c r="G184" s="136" t="s">
        <v>1125</v>
      </c>
      <c r="H184" s="137">
        <v>8</v>
      </c>
      <c r="I184" s="138"/>
      <c r="J184" s="139">
        <f t="shared" si="30"/>
        <v>0</v>
      </c>
      <c r="K184" s="135" t="s">
        <v>32</v>
      </c>
      <c r="L184" s="34"/>
      <c r="M184" s="140" t="s">
        <v>32</v>
      </c>
      <c r="N184" s="141" t="s">
        <v>49</v>
      </c>
      <c r="P184" s="142">
        <f t="shared" si="31"/>
        <v>0</v>
      </c>
      <c r="Q184" s="142">
        <v>0</v>
      </c>
      <c r="R184" s="142">
        <f t="shared" si="32"/>
        <v>0</v>
      </c>
      <c r="S184" s="142">
        <v>0</v>
      </c>
      <c r="T184" s="143">
        <f t="shared" si="33"/>
        <v>0</v>
      </c>
      <c r="AR184" s="144" t="s">
        <v>649</v>
      </c>
      <c r="AT184" s="144" t="s">
        <v>150</v>
      </c>
      <c r="AU184" s="144" t="s">
        <v>85</v>
      </c>
      <c r="AY184" s="18" t="s">
        <v>147</v>
      </c>
      <c r="BE184" s="145">
        <f t="shared" si="34"/>
        <v>0</v>
      </c>
      <c r="BF184" s="145">
        <f t="shared" si="35"/>
        <v>0</v>
      </c>
      <c r="BG184" s="145">
        <f t="shared" si="36"/>
        <v>0</v>
      </c>
      <c r="BH184" s="145">
        <f t="shared" si="37"/>
        <v>0</v>
      </c>
      <c r="BI184" s="145">
        <f t="shared" si="38"/>
        <v>0</v>
      </c>
      <c r="BJ184" s="18" t="s">
        <v>85</v>
      </c>
      <c r="BK184" s="145">
        <f t="shared" si="39"/>
        <v>0</v>
      </c>
      <c r="BL184" s="18" t="s">
        <v>649</v>
      </c>
      <c r="BM184" s="144" t="s">
        <v>1703</v>
      </c>
    </row>
    <row r="185" spans="2:65" s="1" customFormat="1" ht="16.5" customHeight="1">
      <c r="B185" s="34"/>
      <c r="C185" s="133" t="s">
        <v>1051</v>
      </c>
      <c r="D185" s="133" t="s">
        <v>150</v>
      </c>
      <c r="E185" s="134" t="s">
        <v>1704</v>
      </c>
      <c r="F185" s="135" t="s">
        <v>1129</v>
      </c>
      <c r="G185" s="136" t="s">
        <v>1105</v>
      </c>
      <c r="H185" s="137">
        <v>1</v>
      </c>
      <c r="I185" s="138"/>
      <c r="J185" s="139">
        <f t="shared" si="30"/>
        <v>0</v>
      </c>
      <c r="K185" s="135" t="s">
        <v>32</v>
      </c>
      <c r="L185" s="34"/>
      <c r="M185" s="140" t="s">
        <v>32</v>
      </c>
      <c r="N185" s="141" t="s">
        <v>49</v>
      </c>
      <c r="P185" s="142">
        <f t="shared" si="31"/>
        <v>0</v>
      </c>
      <c r="Q185" s="142">
        <v>0</v>
      </c>
      <c r="R185" s="142">
        <f t="shared" si="32"/>
        <v>0</v>
      </c>
      <c r="S185" s="142">
        <v>0</v>
      </c>
      <c r="T185" s="143">
        <f t="shared" si="33"/>
        <v>0</v>
      </c>
      <c r="AR185" s="144" t="s">
        <v>649</v>
      </c>
      <c r="AT185" s="144" t="s">
        <v>150</v>
      </c>
      <c r="AU185" s="144" t="s">
        <v>85</v>
      </c>
      <c r="AY185" s="18" t="s">
        <v>147</v>
      </c>
      <c r="BE185" s="145">
        <f t="shared" si="34"/>
        <v>0</v>
      </c>
      <c r="BF185" s="145">
        <f t="shared" si="35"/>
        <v>0</v>
      </c>
      <c r="BG185" s="145">
        <f t="shared" si="36"/>
        <v>0</v>
      </c>
      <c r="BH185" s="145">
        <f t="shared" si="37"/>
        <v>0</v>
      </c>
      <c r="BI185" s="145">
        <f t="shared" si="38"/>
        <v>0</v>
      </c>
      <c r="BJ185" s="18" t="s">
        <v>85</v>
      </c>
      <c r="BK185" s="145">
        <f t="shared" si="39"/>
        <v>0</v>
      </c>
      <c r="BL185" s="18" t="s">
        <v>649</v>
      </c>
      <c r="BM185" s="144" t="s">
        <v>1705</v>
      </c>
    </row>
    <row r="186" spans="2:65" s="1" customFormat="1" ht="16.5" customHeight="1">
      <c r="B186" s="34"/>
      <c r="C186" s="133" t="s">
        <v>1055</v>
      </c>
      <c r="D186" s="133" t="s">
        <v>150</v>
      </c>
      <c r="E186" s="134" t="s">
        <v>1140</v>
      </c>
      <c r="F186" s="135" t="s">
        <v>1141</v>
      </c>
      <c r="G186" s="136" t="s">
        <v>1125</v>
      </c>
      <c r="H186" s="137">
        <v>32</v>
      </c>
      <c r="I186" s="138"/>
      <c r="J186" s="139">
        <f t="shared" si="30"/>
        <v>0</v>
      </c>
      <c r="K186" s="135" t="s">
        <v>32</v>
      </c>
      <c r="L186" s="34"/>
      <c r="M186" s="140" t="s">
        <v>32</v>
      </c>
      <c r="N186" s="141" t="s">
        <v>49</v>
      </c>
      <c r="P186" s="142">
        <f t="shared" si="31"/>
        <v>0</v>
      </c>
      <c r="Q186" s="142">
        <v>0</v>
      </c>
      <c r="R186" s="142">
        <f t="shared" si="32"/>
        <v>0</v>
      </c>
      <c r="S186" s="142">
        <v>0</v>
      </c>
      <c r="T186" s="143">
        <f t="shared" si="33"/>
        <v>0</v>
      </c>
      <c r="AR186" s="144" t="s">
        <v>649</v>
      </c>
      <c r="AT186" s="144" t="s">
        <v>150</v>
      </c>
      <c r="AU186" s="144" t="s">
        <v>85</v>
      </c>
      <c r="AY186" s="18" t="s">
        <v>147</v>
      </c>
      <c r="BE186" s="145">
        <f t="shared" si="34"/>
        <v>0</v>
      </c>
      <c r="BF186" s="145">
        <f t="shared" si="35"/>
        <v>0</v>
      </c>
      <c r="BG186" s="145">
        <f t="shared" si="36"/>
        <v>0</v>
      </c>
      <c r="BH186" s="145">
        <f t="shared" si="37"/>
        <v>0</v>
      </c>
      <c r="BI186" s="145">
        <f t="shared" si="38"/>
        <v>0</v>
      </c>
      <c r="BJ186" s="18" t="s">
        <v>85</v>
      </c>
      <c r="BK186" s="145">
        <f t="shared" si="39"/>
        <v>0</v>
      </c>
      <c r="BL186" s="18" t="s">
        <v>649</v>
      </c>
      <c r="BM186" s="144" t="s">
        <v>1706</v>
      </c>
    </row>
    <row r="187" spans="2:65" s="1" customFormat="1" ht="16.5" customHeight="1">
      <c r="B187" s="34"/>
      <c r="C187" s="133" t="s">
        <v>1062</v>
      </c>
      <c r="D187" s="133" t="s">
        <v>150</v>
      </c>
      <c r="E187" s="134" t="s">
        <v>1144</v>
      </c>
      <c r="F187" s="135" t="s">
        <v>1145</v>
      </c>
      <c r="G187" s="136" t="s">
        <v>1125</v>
      </c>
      <c r="H187" s="137">
        <v>16</v>
      </c>
      <c r="I187" s="138"/>
      <c r="J187" s="139">
        <f t="shared" si="30"/>
        <v>0</v>
      </c>
      <c r="K187" s="135" t="s">
        <v>32</v>
      </c>
      <c r="L187" s="34"/>
      <c r="M187" s="140" t="s">
        <v>32</v>
      </c>
      <c r="N187" s="141" t="s">
        <v>49</v>
      </c>
      <c r="P187" s="142">
        <f t="shared" si="31"/>
        <v>0</v>
      </c>
      <c r="Q187" s="142">
        <v>0</v>
      </c>
      <c r="R187" s="142">
        <f t="shared" si="32"/>
        <v>0</v>
      </c>
      <c r="S187" s="142">
        <v>0</v>
      </c>
      <c r="T187" s="143">
        <f t="shared" si="33"/>
        <v>0</v>
      </c>
      <c r="AR187" s="144" t="s">
        <v>649</v>
      </c>
      <c r="AT187" s="144" t="s">
        <v>150</v>
      </c>
      <c r="AU187" s="144" t="s">
        <v>85</v>
      </c>
      <c r="AY187" s="18" t="s">
        <v>147</v>
      </c>
      <c r="BE187" s="145">
        <f t="shared" si="34"/>
        <v>0</v>
      </c>
      <c r="BF187" s="145">
        <f t="shared" si="35"/>
        <v>0</v>
      </c>
      <c r="BG187" s="145">
        <f t="shared" si="36"/>
        <v>0</v>
      </c>
      <c r="BH187" s="145">
        <f t="shared" si="37"/>
        <v>0</v>
      </c>
      <c r="BI187" s="145">
        <f t="shared" si="38"/>
        <v>0</v>
      </c>
      <c r="BJ187" s="18" t="s">
        <v>85</v>
      </c>
      <c r="BK187" s="145">
        <f t="shared" si="39"/>
        <v>0</v>
      </c>
      <c r="BL187" s="18" t="s">
        <v>649</v>
      </c>
      <c r="BM187" s="144" t="s">
        <v>1707</v>
      </c>
    </row>
    <row r="188" spans="2:65" s="1" customFormat="1" ht="21.75" customHeight="1">
      <c r="B188" s="34"/>
      <c r="C188" s="133" t="s">
        <v>1066</v>
      </c>
      <c r="D188" s="133" t="s">
        <v>150</v>
      </c>
      <c r="E188" s="134" t="s">
        <v>1148</v>
      </c>
      <c r="F188" s="135" t="s">
        <v>1149</v>
      </c>
      <c r="G188" s="136" t="s">
        <v>153</v>
      </c>
      <c r="H188" s="137">
        <v>20</v>
      </c>
      <c r="I188" s="138"/>
      <c r="J188" s="139">
        <f t="shared" si="30"/>
        <v>0</v>
      </c>
      <c r="K188" s="135" t="s">
        <v>32</v>
      </c>
      <c r="L188" s="34"/>
      <c r="M188" s="140" t="s">
        <v>32</v>
      </c>
      <c r="N188" s="141" t="s">
        <v>49</v>
      </c>
      <c r="P188" s="142">
        <f t="shared" si="31"/>
        <v>0</v>
      </c>
      <c r="Q188" s="142">
        <v>0</v>
      </c>
      <c r="R188" s="142">
        <f t="shared" si="32"/>
        <v>0</v>
      </c>
      <c r="S188" s="142">
        <v>0</v>
      </c>
      <c r="T188" s="143">
        <f t="shared" si="33"/>
        <v>0</v>
      </c>
      <c r="AR188" s="144" t="s">
        <v>649</v>
      </c>
      <c r="AT188" s="144" t="s">
        <v>150</v>
      </c>
      <c r="AU188" s="144" t="s">
        <v>85</v>
      </c>
      <c r="AY188" s="18" t="s">
        <v>147</v>
      </c>
      <c r="BE188" s="145">
        <f t="shared" si="34"/>
        <v>0</v>
      </c>
      <c r="BF188" s="145">
        <f t="shared" si="35"/>
        <v>0</v>
      </c>
      <c r="BG188" s="145">
        <f t="shared" si="36"/>
        <v>0</v>
      </c>
      <c r="BH188" s="145">
        <f t="shared" si="37"/>
        <v>0</v>
      </c>
      <c r="BI188" s="145">
        <f t="shared" si="38"/>
        <v>0</v>
      </c>
      <c r="BJ188" s="18" t="s">
        <v>85</v>
      </c>
      <c r="BK188" s="145">
        <f t="shared" si="39"/>
        <v>0</v>
      </c>
      <c r="BL188" s="18" t="s">
        <v>649</v>
      </c>
      <c r="BM188" s="144" t="s">
        <v>1708</v>
      </c>
    </row>
    <row r="189" spans="2:65" s="1" customFormat="1" ht="16.5" customHeight="1">
      <c r="B189" s="34"/>
      <c r="C189" s="133" t="s">
        <v>1070</v>
      </c>
      <c r="D189" s="133" t="s">
        <v>150</v>
      </c>
      <c r="E189" s="134" t="s">
        <v>1152</v>
      </c>
      <c r="F189" s="135" t="s">
        <v>1153</v>
      </c>
      <c r="G189" s="136" t="s">
        <v>153</v>
      </c>
      <c r="H189" s="137">
        <v>10</v>
      </c>
      <c r="I189" s="138"/>
      <c r="J189" s="139">
        <f t="shared" si="30"/>
        <v>0</v>
      </c>
      <c r="K189" s="135" t="s">
        <v>32</v>
      </c>
      <c r="L189" s="34"/>
      <c r="M189" s="140" t="s">
        <v>32</v>
      </c>
      <c r="N189" s="141" t="s">
        <v>49</v>
      </c>
      <c r="P189" s="142">
        <f t="shared" si="31"/>
        <v>0</v>
      </c>
      <c r="Q189" s="142">
        <v>0</v>
      </c>
      <c r="R189" s="142">
        <f t="shared" si="32"/>
        <v>0</v>
      </c>
      <c r="S189" s="142">
        <v>0</v>
      </c>
      <c r="T189" s="143">
        <f t="shared" si="33"/>
        <v>0</v>
      </c>
      <c r="AR189" s="144" t="s">
        <v>649</v>
      </c>
      <c r="AT189" s="144" t="s">
        <v>150</v>
      </c>
      <c r="AU189" s="144" t="s">
        <v>85</v>
      </c>
      <c r="AY189" s="18" t="s">
        <v>147</v>
      </c>
      <c r="BE189" s="145">
        <f t="shared" si="34"/>
        <v>0</v>
      </c>
      <c r="BF189" s="145">
        <f t="shared" si="35"/>
        <v>0</v>
      </c>
      <c r="BG189" s="145">
        <f t="shared" si="36"/>
        <v>0</v>
      </c>
      <c r="BH189" s="145">
        <f t="shared" si="37"/>
        <v>0</v>
      </c>
      <c r="BI189" s="145">
        <f t="shared" si="38"/>
        <v>0</v>
      </c>
      <c r="BJ189" s="18" t="s">
        <v>85</v>
      </c>
      <c r="BK189" s="145">
        <f t="shared" si="39"/>
        <v>0</v>
      </c>
      <c r="BL189" s="18" t="s">
        <v>649</v>
      </c>
      <c r="BM189" s="144" t="s">
        <v>1709</v>
      </c>
    </row>
    <row r="190" spans="2:65" s="1" customFormat="1" ht="16.5" customHeight="1">
      <c r="B190" s="34"/>
      <c r="C190" s="133" t="s">
        <v>1074</v>
      </c>
      <c r="D190" s="133" t="s">
        <v>150</v>
      </c>
      <c r="E190" s="134" t="s">
        <v>1156</v>
      </c>
      <c r="F190" s="135" t="s">
        <v>1157</v>
      </c>
      <c r="G190" s="136" t="s">
        <v>153</v>
      </c>
      <c r="H190" s="137">
        <v>323</v>
      </c>
      <c r="I190" s="138"/>
      <c r="J190" s="139">
        <f t="shared" si="30"/>
        <v>0</v>
      </c>
      <c r="K190" s="135" t="s">
        <v>32</v>
      </c>
      <c r="L190" s="34"/>
      <c r="M190" s="140" t="s">
        <v>32</v>
      </c>
      <c r="N190" s="141" t="s">
        <v>49</v>
      </c>
      <c r="P190" s="142">
        <f t="shared" si="31"/>
        <v>0</v>
      </c>
      <c r="Q190" s="142">
        <v>0</v>
      </c>
      <c r="R190" s="142">
        <f t="shared" si="32"/>
        <v>0</v>
      </c>
      <c r="S190" s="142">
        <v>0</v>
      </c>
      <c r="T190" s="143">
        <f t="shared" si="33"/>
        <v>0</v>
      </c>
      <c r="AR190" s="144" t="s">
        <v>649</v>
      </c>
      <c r="AT190" s="144" t="s">
        <v>150</v>
      </c>
      <c r="AU190" s="144" t="s">
        <v>85</v>
      </c>
      <c r="AY190" s="18" t="s">
        <v>147</v>
      </c>
      <c r="BE190" s="145">
        <f t="shared" si="34"/>
        <v>0</v>
      </c>
      <c r="BF190" s="145">
        <f t="shared" si="35"/>
        <v>0</v>
      </c>
      <c r="BG190" s="145">
        <f t="shared" si="36"/>
        <v>0</v>
      </c>
      <c r="BH190" s="145">
        <f t="shared" si="37"/>
        <v>0</v>
      </c>
      <c r="BI190" s="145">
        <f t="shared" si="38"/>
        <v>0</v>
      </c>
      <c r="BJ190" s="18" t="s">
        <v>85</v>
      </c>
      <c r="BK190" s="145">
        <f t="shared" si="39"/>
        <v>0</v>
      </c>
      <c r="BL190" s="18" t="s">
        <v>649</v>
      </c>
      <c r="BM190" s="144" t="s">
        <v>1710</v>
      </c>
    </row>
    <row r="191" spans="2:65" s="1" customFormat="1" ht="16.5" customHeight="1">
      <c r="B191" s="34"/>
      <c r="C191" s="133" t="s">
        <v>1078</v>
      </c>
      <c r="D191" s="133" t="s">
        <v>150</v>
      </c>
      <c r="E191" s="134" t="s">
        <v>1160</v>
      </c>
      <c r="F191" s="135" t="s">
        <v>1161</v>
      </c>
      <c r="G191" s="136" t="s">
        <v>242</v>
      </c>
      <c r="H191" s="137">
        <v>75</v>
      </c>
      <c r="I191" s="138"/>
      <c r="J191" s="139">
        <f t="shared" si="30"/>
        <v>0</v>
      </c>
      <c r="K191" s="135" t="s">
        <v>32</v>
      </c>
      <c r="L191" s="34"/>
      <c r="M191" s="140" t="s">
        <v>32</v>
      </c>
      <c r="N191" s="141" t="s">
        <v>49</v>
      </c>
      <c r="P191" s="142">
        <f t="shared" si="31"/>
        <v>0</v>
      </c>
      <c r="Q191" s="142">
        <v>0</v>
      </c>
      <c r="R191" s="142">
        <f t="shared" si="32"/>
        <v>0</v>
      </c>
      <c r="S191" s="142">
        <v>0</v>
      </c>
      <c r="T191" s="143">
        <f t="shared" si="33"/>
        <v>0</v>
      </c>
      <c r="AR191" s="144" t="s">
        <v>649</v>
      </c>
      <c r="AT191" s="144" t="s">
        <v>150</v>
      </c>
      <c r="AU191" s="144" t="s">
        <v>85</v>
      </c>
      <c r="AY191" s="18" t="s">
        <v>147</v>
      </c>
      <c r="BE191" s="145">
        <f t="shared" si="34"/>
        <v>0</v>
      </c>
      <c r="BF191" s="145">
        <f t="shared" si="35"/>
        <v>0</v>
      </c>
      <c r="BG191" s="145">
        <f t="shared" si="36"/>
        <v>0</v>
      </c>
      <c r="BH191" s="145">
        <f t="shared" si="37"/>
        <v>0</v>
      </c>
      <c r="BI191" s="145">
        <f t="shared" si="38"/>
        <v>0</v>
      </c>
      <c r="BJ191" s="18" t="s">
        <v>85</v>
      </c>
      <c r="BK191" s="145">
        <f t="shared" si="39"/>
        <v>0</v>
      </c>
      <c r="BL191" s="18" t="s">
        <v>649</v>
      </c>
      <c r="BM191" s="144" t="s">
        <v>1711</v>
      </c>
    </row>
    <row r="192" spans="2:65" s="1" customFormat="1" ht="16.5" customHeight="1">
      <c r="B192" s="34"/>
      <c r="C192" s="133" t="s">
        <v>1082</v>
      </c>
      <c r="D192" s="133" t="s">
        <v>150</v>
      </c>
      <c r="E192" s="134" t="s">
        <v>1164</v>
      </c>
      <c r="F192" s="135" t="s">
        <v>1165</v>
      </c>
      <c r="G192" s="136" t="s">
        <v>1125</v>
      </c>
      <c r="H192" s="137">
        <v>16</v>
      </c>
      <c r="I192" s="138"/>
      <c r="J192" s="139">
        <f t="shared" si="30"/>
        <v>0</v>
      </c>
      <c r="K192" s="135" t="s">
        <v>32</v>
      </c>
      <c r="L192" s="34"/>
      <c r="M192" s="140" t="s">
        <v>32</v>
      </c>
      <c r="N192" s="141" t="s">
        <v>49</v>
      </c>
      <c r="P192" s="142">
        <f t="shared" si="31"/>
        <v>0</v>
      </c>
      <c r="Q192" s="142">
        <v>0</v>
      </c>
      <c r="R192" s="142">
        <f t="shared" si="32"/>
        <v>0</v>
      </c>
      <c r="S192" s="142">
        <v>0</v>
      </c>
      <c r="T192" s="143">
        <f t="shared" si="33"/>
        <v>0</v>
      </c>
      <c r="AR192" s="144" t="s">
        <v>649</v>
      </c>
      <c r="AT192" s="144" t="s">
        <v>150</v>
      </c>
      <c r="AU192" s="144" t="s">
        <v>85</v>
      </c>
      <c r="AY192" s="18" t="s">
        <v>147</v>
      </c>
      <c r="BE192" s="145">
        <f t="shared" si="34"/>
        <v>0</v>
      </c>
      <c r="BF192" s="145">
        <f t="shared" si="35"/>
        <v>0</v>
      </c>
      <c r="BG192" s="145">
        <f t="shared" si="36"/>
        <v>0</v>
      </c>
      <c r="BH192" s="145">
        <f t="shared" si="37"/>
        <v>0</v>
      </c>
      <c r="BI192" s="145">
        <f t="shared" si="38"/>
        <v>0</v>
      </c>
      <c r="BJ192" s="18" t="s">
        <v>85</v>
      </c>
      <c r="BK192" s="145">
        <f t="shared" si="39"/>
        <v>0</v>
      </c>
      <c r="BL192" s="18" t="s">
        <v>649</v>
      </c>
      <c r="BM192" s="144" t="s">
        <v>1712</v>
      </c>
    </row>
    <row r="193" spans="2:65" s="1" customFormat="1" ht="16.5" customHeight="1">
      <c r="B193" s="34"/>
      <c r="C193" s="133" t="s">
        <v>1086</v>
      </c>
      <c r="D193" s="133" t="s">
        <v>150</v>
      </c>
      <c r="E193" s="134" t="s">
        <v>1168</v>
      </c>
      <c r="F193" s="135" t="s">
        <v>1169</v>
      </c>
      <c r="G193" s="136" t="s">
        <v>1125</v>
      </c>
      <c r="H193" s="137">
        <v>20</v>
      </c>
      <c r="I193" s="138"/>
      <c r="J193" s="139">
        <f t="shared" si="30"/>
        <v>0</v>
      </c>
      <c r="K193" s="135" t="s">
        <v>32</v>
      </c>
      <c r="L193" s="34"/>
      <c r="M193" s="140" t="s">
        <v>32</v>
      </c>
      <c r="N193" s="141" t="s">
        <v>49</v>
      </c>
      <c r="P193" s="142">
        <f t="shared" si="31"/>
        <v>0</v>
      </c>
      <c r="Q193" s="142">
        <v>0</v>
      </c>
      <c r="R193" s="142">
        <f t="shared" si="32"/>
        <v>0</v>
      </c>
      <c r="S193" s="142">
        <v>0</v>
      </c>
      <c r="T193" s="143">
        <f t="shared" si="33"/>
        <v>0</v>
      </c>
      <c r="AR193" s="144" t="s">
        <v>649</v>
      </c>
      <c r="AT193" s="144" t="s">
        <v>150</v>
      </c>
      <c r="AU193" s="144" t="s">
        <v>85</v>
      </c>
      <c r="AY193" s="18" t="s">
        <v>147</v>
      </c>
      <c r="BE193" s="145">
        <f t="shared" si="34"/>
        <v>0</v>
      </c>
      <c r="BF193" s="145">
        <f t="shared" si="35"/>
        <v>0</v>
      </c>
      <c r="BG193" s="145">
        <f t="shared" si="36"/>
        <v>0</v>
      </c>
      <c r="BH193" s="145">
        <f t="shared" si="37"/>
        <v>0</v>
      </c>
      <c r="BI193" s="145">
        <f t="shared" si="38"/>
        <v>0</v>
      </c>
      <c r="BJ193" s="18" t="s">
        <v>85</v>
      </c>
      <c r="BK193" s="145">
        <f t="shared" si="39"/>
        <v>0</v>
      </c>
      <c r="BL193" s="18" t="s">
        <v>649</v>
      </c>
      <c r="BM193" s="144" t="s">
        <v>1713</v>
      </c>
    </row>
    <row r="194" spans="2:65" s="1" customFormat="1" ht="16.5" customHeight="1">
      <c r="B194" s="34"/>
      <c r="C194" s="133" t="s">
        <v>1090</v>
      </c>
      <c r="D194" s="133" t="s">
        <v>150</v>
      </c>
      <c r="E194" s="134" t="s">
        <v>1172</v>
      </c>
      <c r="F194" s="135" t="s">
        <v>1173</v>
      </c>
      <c r="G194" s="136" t="s">
        <v>1125</v>
      </c>
      <c r="H194" s="137">
        <v>8</v>
      </c>
      <c r="I194" s="138"/>
      <c r="J194" s="139">
        <f t="shared" si="30"/>
        <v>0</v>
      </c>
      <c r="K194" s="135" t="s">
        <v>32</v>
      </c>
      <c r="L194" s="34"/>
      <c r="M194" s="140" t="s">
        <v>32</v>
      </c>
      <c r="N194" s="141" t="s">
        <v>49</v>
      </c>
      <c r="P194" s="142">
        <f t="shared" si="31"/>
        <v>0</v>
      </c>
      <c r="Q194" s="142">
        <v>0</v>
      </c>
      <c r="R194" s="142">
        <f t="shared" si="32"/>
        <v>0</v>
      </c>
      <c r="S194" s="142">
        <v>0</v>
      </c>
      <c r="T194" s="143">
        <f t="shared" si="33"/>
        <v>0</v>
      </c>
      <c r="AR194" s="144" t="s">
        <v>649</v>
      </c>
      <c r="AT194" s="144" t="s">
        <v>150</v>
      </c>
      <c r="AU194" s="144" t="s">
        <v>85</v>
      </c>
      <c r="AY194" s="18" t="s">
        <v>147</v>
      </c>
      <c r="BE194" s="145">
        <f t="shared" si="34"/>
        <v>0</v>
      </c>
      <c r="BF194" s="145">
        <f t="shared" si="35"/>
        <v>0</v>
      </c>
      <c r="BG194" s="145">
        <f t="shared" si="36"/>
        <v>0</v>
      </c>
      <c r="BH194" s="145">
        <f t="shared" si="37"/>
        <v>0</v>
      </c>
      <c r="BI194" s="145">
        <f t="shared" si="38"/>
        <v>0</v>
      </c>
      <c r="BJ194" s="18" t="s">
        <v>85</v>
      </c>
      <c r="BK194" s="145">
        <f t="shared" si="39"/>
        <v>0</v>
      </c>
      <c r="BL194" s="18" t="s">
        <v>649</v>
      </c>
      <c r="BM194" s="144" t="s">
        <v>1714</v>
      </c>
    </row>
    <row r="195" spans="2:65" s="1" customFormat="1" ht="16.5" customHeight="1">
      <c r="B195" s="34"/>
      <c r="C195" s="133" t="s">
        <v>1094</v>
      </c>
      <c r="D195" s="133" t="s">
        <v>150</v>
      </c>
      <c r="E195" s="134" t="s">
        <v>1715</v>
      </c>
      <c r="F195" s="135" t="s">
        <v>1716</v>
      </c>
      <c r="G195" s="136" t="s">
        <v>1125</v>
      </c>
      <c r="H195" s="137">
        <v>8</v>
      </c>
      <c r="I195" s="138"/>
      <c r="J195" s="139">
        <f t="shared" si="30"/>
        <v>0</v>
      </c>
      <c r="K195" s="135" t="s">
        <v>32</v>
      </c>
      <c r="L195" s="34"/>
      <c r="M195" s="140" t="s">
        <v>32</v>
      </c>
      <c r="N195" s="141" t="s">
        <v>49</v>
      </c>
      <c r="P195" s="142">
        <f t="shared" si="31"/>
        <v>0</v>
      </c>
      <c r="Q195" s="142">
        <v>0</v>
      </c>
      <c r="R195" s="142">
        <f t="shared" si="32"/>
        <v>0</v>
      </c>
      <c r="S195" s="142">
        <v>0</v>
      </c>
      <c r="T195" s="143">
        <f t="shared" si="33"/>
        <v>0</v>
      </c>
      <c r="AR195" s="144" t="s">
        <v>649</v>
      </c>
      <c r="AT195" s="144" t="s">
        <v>150</v>
      </c>
      <c r="AU195" s="144" t="s">
        <v>85</v>
      </c>
      <c r="AY195" s="18" t="s">
        <v>147</v>
      </c>
      <c r="BE195" s="145">
        <f t="shared" si="34"/>
        <v>0</v>
      </c>
      <c r="BF195" s="145">
        <f t="shared" si="35"/>
        <v>0</v>
      </c>
      <c r="BG195" s="145">
        <f t="shared" si="36"/>
        <v>0</v>
      </c>
      <c r="BH195" s="145">
        <f t="shared" si="37"/>
        <v>0</v>
      </c>
      <c r="BI195" s="145">
        <f t="shared" si="38"/>
        <v>0</v>
      </c>
      <c r="BJ195" s="18" t="s">
        <v>85</v>
      </c>
      <c r="BK195" s="145">
        <f t="shared" si="39"/>
        <v>0</v>
      </c>
      <c r="BL195" s="18" t="s">
        <v>649</v>
      </c>
      <c r="BM195" s="144" t="s">
        <v>1717</v>
      </c>
    </row>
    <row r="196" spans="2:65" s="1" customFormat="1" ht="21.75" customHeight="1">
      <c r="B196" s="34"/>
      <c r="C196" s="133" t="s">
        <v>1098</v>
      </c>
      <c r="D196" s="133" t="s">
        <v>150</v>
      </c>
      <c r="E196" s="134" t="s">
        <v>1718</v>
      </c>
      <c r="F196" s="135" t="s">
        <v>1181</v>
      </c>
      <c r="G196" s="136" t="s">
        <v>1125</v>
      </c>
      <c r="H196" s="137">
        <v>24</v>
      </c>
      <c r="I196" s="138"/>
      <c r="J196" s="139">
        <f t="shared" si="30"/>
        <v>0</v>
      </c>
      <c r="K196" s="135" t="s">
        <v>32</v>
      </c>
      <c r="L196" s="34"/>
      <c r="M196" s="140" t="s">
        <v>32</v>
      </c>
      <c r="N196" s="141" t="s">
        <v>49</v>
      </c>
      <c r="P196" s="142">
        <f t="shared" si="31"/>
        <v>0</v>
      </c>
      <c r="Q196" s="142">
        <v>0</v>
      </c>
      <c r="R196" s="142">
        <f t="shared" si="32"/>
        <v>0</v>
      </c>
      <c r="S196" s="142">
        <v>0</v>
      </c>
      <c r="T196" s="143">
        <f t="shared" si="33"/>
        <v>0</v>
      </c>
      <c r="AR196" s="144" t="s">
        <v>649</v>
      </c>
      <c r="AT196" s="144" t="s">
        <v>150</v>
      </c>
      <c r="AU196" s="144" t="s">
        <v>85</v>
      </c>
      <c r="AY196" s="18" t="s">
        <v>147</v>
      </c>
      <c r="BE196" s="145">
        <f t="shared" si="34"/>
        <v>0</v>
      </c>
      <c r="BF196" s="145">
        <f t="shared" si="35"/>
        <v>0</v>
      </c>
      <c r="BG196" s="145">
        <f t="shared" si="36"/>
        <v>0</v>
      </c>
      <c r="BH196" s="145">
        <f t="shared" si="37"/>
        <v>0</v>
      </c>
      <c r="BI196" s="145">
        <f t="shared" si="38"/>
        <v>0</v>
      </c>
      <c r="BJ196" s="18" t="s">
        <v>85</v>
      </c>
      <c r="BK196" s="145">
        <f t="shared" si="39"/>
        <v>0</v>
      </c>
      <c r="BL196" s="18" t="s">
        <v>649</v>
      </c>
      <c r="BM196" s="144" t="s">
        <v>1719</v>
      </c>
    </row>
    <row r="197" spans="2:65" s="1" customFormat="1" ht="16.5" customHeight="1">
      <c r="B197" s="34"/>
      <c r="C197" s="133" t="s">
        <v>1102</v>
      </c>
      <c r="D197" s="133" t="s">
        <v>150</v>
      </c>
      <c r="E197" s="134" t="s">
        <v>1184</v>
      </c>
      <c r="F197" s="135" t="s">
        <v>1185</v>
      </c>
      <c r="G197" s="136" t="s">
        <v>1125</v>
      </c>
      <c r="H197" s="137">
        <v>8</v>
      </c>
      <c r="I197" s="138"/>
      <c r="J197" s="139">
        <f t="shared" si="30"/>
        <v>0</v>
      </c>
      <c r="K197" s="135" t="s">
        <v>32</v>
      </c>
      <c r="L197" s="34"/>
      <c r="M197" s="140" t="s">
        <v>32</v>
      </c>
      <c r="N197" s="141" t="s">
        <v>49</v>
      </c>
      <c r="P197" s="142">
        <f t="shared" si="31"/>
        <v>0</v>
      </c>
      <c r="Q197" s="142">
        <v>0</v>
      </c>
      <c r="R197" s="142">
        <f t="shared" si="32"/>
        <v>0</v>
      </c>
      <c r="S197" s="142">
        <v>0</v>
      </c>
      <c r="T197" s="143">
        <f t="shared" si="33"/>
        <v>0</v>
      </c>
      <c r="AR197" s="144" t="s">
        <v>649</v>
      </c>
      <c r="AT197" s="144" t="s">
        <v>150</v>
      </c>
      <c r="AU197" s="144" t="s">
        <v>85</v>
      </c>
      <c r="AY197" s="18" t="s">
        <v>147</v>
      </c>
      <c r="BE197" s="145">
        <f t="shared" si="34"/>
        <v>0</v>
      </c>
      <c r="BF197" s="145">
        <f t="shared" si="35"/>
        <v>0</v>
      </c>
      <c r="BG197" s="145">
        <f t="shared" si="36"/>
        <v>0</v>
      </c>
      <c r="BH197" s="145">
        <f t="shared" si="37"/>
        <v>0</v>
      </c>
      <c r="BI197" s="145">
        <f t="shared" si="38"/>
        <v>0</v>
      </c>
      <c r="BJ197" s="18" t="s">
        <v>85</v>
      </c>
      <c r="BK197" s="145">
        <f t="shared" si="39"/>
        <v>0</v>
      </c>
      <c r="BL197" s="18" t="s">
        <v>649</v>
      </c>
      <c r="BM197" s="144" t="s">
        <v>1720</v>
      </c>
    </row>
    <row r="198" spans="2:65" s="1" customFormat="1" ht="16.5" customHeight="1">
      <c r="B198" s="34"/>
      <c r="C198" s="133" t="s">
        <v>1108</v>
      </c>
      <c r="D198" s="133" t="s">
        <v>150</v>
      </c>
      <c r="E198" s="134" t="s">
        <v>1721</v>
      </c>
      <c r="F198" s="135" t="s">
        <v>1189</v>
      </c>
      <c r="G198" s="136" t="s">
        <v>1125</v>
      </c>
      <c r="H198" s="137">
        <v>8</v>
      </c>
      <c r="I198" s="138"/>
      <c r="J198" s="139">
        <f t="shared" si="30"/>
        <v>0</v>
      </c>
      <c r="K198" s="135" t="s">
        <v>32</v>
      </c>
      <c r="L198" s="34"/>
      <c r="M198" s="140" t="s">
        <v>32</v>
      </c>
      <c r="N198" s="141" t="s">
        <v>49</v>
      </c>
      <c r="P198" s="142">
        <f t="shared" si="31"/>
        <v>0</v>
      </c>
      <c r="Q198" s="142">
        <v>0</v>
      </c>
      <c r="R198" s="142">
        <f t="shared" si="32"/>
        <v>0</v>
      </c>
      <c r="S198" s="142">
        <v>0</v>
      </c>
      <c r="T198" s="143">
        <f t="shared" si="33"/>
        <v>0</v>
      </c>
      <c r="AR198" s="144" t="s">
        <v>649</v>
      </c>
      <c r="AT198" s="144" t="s">
        <v>150</v>
      </c>
      <c r="AU198" s="144" t="s">
        <v>85</v>
      </c>
      <c r="AY198" s="18" t="s">
        <v>147</v>
      </c>
      <c r="BE198" s="145">
        <f t="shared" si="34"/>
        <v>0</v>
      </c>
      <c r="BF198" s="145">
        <f t="shared" si="35"/>
        <v>0</v>
      </c>
      <c r="BG198" s="145">
        <f t="shared" si="36"/>
        <v>0</v>
      </c>
      <c r="BH198" s="145">
        <f t="shared" si="37"/>
        <v>0</v>
      </c>
      <c r="BI198" s="145">
        <f t="shared" si="38"/>
        <v>0</v>
      </c>
      <c r="BJ198" s="18" t="s">
        <v>85</v>
      </c>
      <c r="BK198" s="145">
        <f t="shared" si="39"/>
        <v>0</v>
      </c>
      <c r="BL198" s="18" t="s">
        <v>649</v>
      </c>
      <c r="BM198" s="144" t="s">
        <v>1722</v>
      </c>
    </row>
    <row r="199" spans="2:65" s="1" customFormat="1" ht="16.5" customHeight="1">
      <c r="B199" s="34"/>
      <c r="C199" s="133" t="s">
        <v>1112</v>
      </c>
      <c r="D199" s="133" t="s">
        <v>150</v>
      </c>
      <c r="E199" s="134" t="s">
        <v>1192</v>
      </c>
      <c r="F199" s="135" t="s">
        <v>1193</v>
      </c>
      <c r="G199" s="136" t="s">
        <v>1125</v>
      </c>
      <c r="H199" s="137">
        <v>8</v>
      </c>
      <c r="I199" s="138"/>
      <c r="J199" s="139">
        <f t="shared" si="30"/>
        <v>0</v>
      </c>
      <c r="K199" s="135" t="s">
        <v>32</v>
      </c>
      <c r="L199" s="34"/>
      <c r="M199" s="140" t="s">
        <v>32</v>
      </c>
      <c r="N199" s="141" t="s">
        <v>49</v>
      </c>
      <c r="P199" s="142">
        <f t="shared" si="31"/>
        <v>0</v>
      </c>
      <c r="Q199" s="142">
        <v>0</v>
      </c>
      <c r="R199" s="142">
        <f t="shared" si="32"/>
        <v>0</v>
      </c>
      <c r="S199" s="142">
        <v>0</v>
      </c>
      <c r="T199" s="143">
        <f t="shared" si="33"/>
        <v>0</v>
      </c>
      <c r="AR199" s="144" t="s">
        <v>649</v>
      </c>
      <c r="AT199" s="144" t="s">
        <v>150</v>
      </c>
      <c r="AU199" s="144" t="s">
        <v>85</v>
      </c>
      <c r="AY199" s="18" t="s">
        <v>147</v>
      </c>
      <c r="BE199" s="145">
        <f t="shared" si="34"/>
        <v>0</v>
      </c>
      <c r="BF199" s="145">
        <f t="shared" si="35"/>
        <v>0</v>
      </c>
      <c r="BG199" s="145">
        <f t="shared" si="36"/>
        <v>0</v>
      </c>
      <c r="BH199" s="145">
        <f t="shared" si="37"/>
        <v>0</v>
      </c>
      <c r="BI199" s="145">
        <f t="shared" si="38"/>
        <v>0</v>
      </c>
      <c r="BJ199" s="18" t="s">
        <v>85</v>
      </c>
      <c r="BK199" s="145">
        <f t="shared" si="39"/>
        <v>0</v>
      </c>
      <c r="BL199" s="18" t="s">
        <v>649</v>
      </c>
      <c r="BM199" s="144" t="s">
        <v>1723</v>
      </c>
    </row>
    <row r="200" spans="2:65" s="1" customFormat="1" ht="16.5" customHeight="1">
      <c r="B200" s="34"/>
      <c r="C200" s="133" t="s">
        <v>1118</v>
      </c>
      <c r="D200" s="133" t="s">
        <v>150</v>
      </c>
      <c r="E200" s="134" t="s">
        <v>1196</v>
      </c>
      <c r="F200" s="135" t="s">
        <v>1197</v>
      </c>
      <c r="G200" s="136" t="s">
        <v>1125</v>
      </c>
      <c r="H200" s="137">
        <v>20</v>
      </c>
      <c r="I200" s="138"/>
      <c r="J200" s="139">
        <f t="shared" si="30"/>
        <v>0</v>
      </c>
      <c r="K200" s="135" t="s">
        <v>32</v>
      </c>
      <c r="L200" s="34"/>
      <c r="M200" s="140" t="s">
        <v>32</v>
      </c>
      <c r="N200" s="141" t="s">
        <v>49</v>
      </c>
      <c r="P200" s="142">
        <f t="shared" si="31"/>
        <v>0</v>
      </c>
      <c r="Q200" s="142">
        <v>0</v>
      </c>
      <c r="R200" s="142">
        <f t="shared" si="32"/>
        <v>0</v>
      </c>
      <c r="S200" s="142">
        <v>0</v>
      </c>
      <c r="T200" s="143">
        <f t="shared" si="33"/>
        <v>0</v>
      </c>
      <c r="AR200" s="144" t="s">
        <v>649</v>
      </c>
      <c r="AT200" s="144" t="s">
        <v>150</v>
      </c>
      <c r="AU200" s="144" t="s">
        <v>85</v>
      </c>
      <c r="AY200" s="18" t="s">
        <v>147</v>
      </c>
      <c r="BE200" s="145">
        <f t="shared" si="34"/>
        <v>0</v>
      </c>
      <c r="BF200" s="145">
        <f t="shared" si="35"/>
        <v>0</v>
      </c>
      <c r="BG200" s="145">
        <f t="shared" si="36"/>
        <v>0</v>
      </c>
      <c r="BH200" s="145">
        <f t="shared" si="37"/>
        <v>0</v>
      </c>
      <c r="BI200" s="145">
        <f t="shared" si="38"/>
        <v>0</v>
      </c>
      <c r="BJ200" s="18" t="s">
        <v>85</v>
      </c>
      <c r="BK200" s="145">
        <f t="shared" si="39"/>
        <v>0</v>
      </c>
      <c r="BL200" s="18" t="s">
        <v>649</v>
      </c>
      <c r="BM200" s="144" t="s">
        <v>1724</v>
      </c>
    </row>
    <row r="201" spans="2:65" s="1" customFormat="1" ht="16.5" customHeight="1">
      <c r="B201" s="34"/>
      <c r="C201" s="133" t="s">
        <v>1122</v>
      </c>
      <c r="D201" s="133" t="s">
        <v>150</v>
      </c>
      <c r="E201" s="134" t="s">
        <v>1725</v>
      </c>
      <c r="F201" s="135" t="s">
        <v>1201</v>
      </c>
      <c r="G201" s="136" t="s">
        <v>1105</v>
      </c>
      <c r="H201" s="137">
        <v>1</v>
      </c>
      <c r="I201" s="138"/>
      <c r="J201" s="139">
        <f t="shared" si="30"/>
        <v>0</v>
      </c>
      <c r="K201" s="135" t="s">
        <v>32</v>
      </c>
      <c r="L201" s="34"/>
      <c r="M201" s="140" t="s">
        <v>32</v>
      </c>
      <c r="N201" s="141" t="s">
        <v>49</v>
      </c>
      <c r="P201" s="142">
        <f t="shared" si="31"/>
        <v>0</v>
      </c>
      <c r="Q201" s="142">
        <v>0</v>
      </c>
      <c r="R201" s="142">
        <f t="shared" si="32"/>
        <v>0</v>
      </c>
      <c r="S201" s="142">
        <v>0</v>
      </c>
      <c r="T201" s="143">
        <f t="shared" si="33"/>
        <v>0</v>
      </c>
      <c r="AR201" s="144" t="s">
        <v>649</v>
      </c>
      <c r="AT201" s="144" t="s">
        <v>150</v>
      </c>
      <c r="AU201" s="144" t="s">
        <v>85</v>
      </c>
      <c r="AY201" s="18" t="s">
        <v>147</v>
      </c>
      <c r="BE201" s="145">
        <f t="shared" si="34"/>
        <v>0</v>
      </c>
      <c r="BF201" s="145">
        <f t="shared" si="35"/>
        <v>0</v>
      </c>
      <c r="BG201" s="145">
        <f t="shared" si="36"/>
        <v>0</v>
      </c>
      <c r="BH201" s="145">
        <f t="shared" si="37"/>
        <v>0</v>
      </c>
      <c r="BI201" s="145">
        <f t="shared" si="38"/>
        <v>0</v>
      </c>
      <c r="BJ201" s="18" t="s">
        <v>85</v>
      </c>
      <c r="BK201" s="145">
        <f t="shared" si="39"/>
        <v>0</v>
      </c>
      <c r="BL201" s="18" t="s">
        <v>649</v>
      </c>
      <c r="BM201" s="144" t="s">
        <v>1726</v>
      </c>
    </row>
    <row r="202" spans="2:65" s="1" customFormat="1" ht="16.5" customHeight="1">
      <c r="B202" s="34"/>
      <c r="C202" s="133" t="s">
        <v>1127</v>
      </c>
      <c r="D202" s="133" t="s">
        <v>150</v>
      </c>
      <c r="E202" s="134" t="s">
        <v>1204</v>
      </c>
      <c r="F202" s="135" t="s">
        <v>1205</v>
      </c>
      <c r="G202" s="136" t="s">
        <v>1125</v>
      </c>
      <c r="H202" s="137">
        <v>40</v>
      </c>
      <c r="I202" s="138"/>
      <c r="J202" s="139">
        <f t="shared" si="30"/>
        <v>0</v>
      </c>
      <c r="K202" s="135" t="s">
        <v>32</v>
      </c>
      <c r="L202" s="34"/>
      <c r="M202" s="140" t="s">
        <v>32</v>
      </c>
      <c r="N202" s="141" t="s">
        <v>49</v>
      </c>
      <c r="P202" s="142">
        <f t="shared" si="31"/>
        <v>0</v>
      </c>
      <c r="Q202" s="142">
        <v>0</v>
      </c>
      <c r="R202" s="142">
        <f t="shared" si="32"/>
        <v>0</v>
      </c>
      <c r="S202" s="142">
        <v>0</v>
      </c>
      <c r="T202" s="143">
        <f t="shared" si="33"/>
        <v>0</v>
      </c>
      <c r="AR202" s="144" t="s">
        <v>649</v>
      </c>
      <c r="AT202" s="144" t="s">
        <v>150</v>
      </c>
      <c r="AU202" s="144" t="s">
        <v>85</v>
      </c>
      <c r="AY202" s="18" t="s">
        <v>147</v>
      </c>
      <c r="BE202" s="145">
        <f t="shared" si="34"/>
        <v>0</v>
      </c>
      <c r="BF202" s="145">
        <f t="shared" si="35"/>
        <v>0</v>
      </c>
      <c r="BG202" s="145">
        <f t="shared" si="36"/>
        <v>0</v>
      </c>
      <c r="BH202" s="145">
        <f t="shared" si="37"/>
        <v>0</v>
      </c>
      <c r="BI202" s="145">
        <f t="shared" si="38"/>
        <v>0</v>
      </c>
      <c r="BJ202" s="18" t="s">
        <v>85</v>
      </c>
      <c r="BK202" s="145">
        <f t="shared" si="39"/>
        <v>0</v>
      </c>
      <c r="BL202" s="18" t="s">
        <v>649</v>
      </c>
      <c r="BM202" s="144" t="s">
        <v>1727</v>
      </c>
    </row>
    <row r="203" spans="2:65" s="11" customFormat="1" ht="25.9" customHeight="1">
      <c r="B203" s="121"/>
      <c r="D203" s="122" t="s">
        <v>77</v>
      </c>
      <c r="E203" s="123" t="s">
        <v>1207</v>
      </c>
      <c r="F203" s="123" t="s">
        <v>1208</v>
      </c>
      <c r="I203" s="124"/>
      <c r="J203" s="125">
        <f>BK203</f>
        <v>0</v>
      </c>
      <c r="L203" s="121"/>
      <c r="M203" s="126"/>
      <c r="P203" s="127">
        <f>P204+P210</f>
        <v>0</v>
      </c>
      <c r="R203" s="127">
        <f>R204+R210</f>
        <v>0</v>
      </c>
      <c r="T203" s="128">
        <f>T204+T210</f>
        <v>0</v>
      </c>
      <c r="AR203" s="122" t="s">
        <v>155</v>
      </c>
      <c r="AT203" s="129" t="s">
        <v>77</v>
      </c>
      <c r="AU203" s="129" t="s">
        <v>78</v>
      </c>
      <c r="AY203" s="122" t="s">
        <v>147</v>
      </c>
      <c r="BK203" s="130">
        <f>BK204+BK210</f>
        <v>0</v>
      </c>
    </row>
    <row r="204" spans="2:65" s="11" customFormat="1" ht="22.9" customHeight="1">
      <c r="B204" s="121"/>
      <c r="D204" s="122" t="s">
        <v>77</v>
      </c>
      <c r="E204" s="131" t="s">
        <v>1209</v>
      </c>
      <c r="F204" s="131" t="s">
        <v>1210</v>
      </c>
      <c r="I204" s="124"/>
      <c r="J204" s="132">
        <f>BK204</f>
        <v>0</v>
      </c>
      <c r="L204" s="121"/>
      <c r="M204" s="126"/>
      <c r="P204" s="127">
        <f>SUM(P205:P209)</f>
        <v>0</v>
      </c>
      <c r="R204" s="127">
        <f>SUM(R205:R209)</f>
        <v>0</v>
      </c>
      <c r="T204" s="128">
        <f>SUM(T205:T209)</f>
        <v>0</v>
      </c>
      <c r="AR204" s="122" t="s">
        <v>155</v>
      </c>
      <c r="AT204" s="129" t="s">
        <v>77</v>
      </c>
      <c r="AU204" s="129" t="s">
        <v>85</v>
      </c>
      <c r="AY204" s="122" t="s">
        <v>147</v>
      </c>
      <c r="BK204" s="130">
        <f>SUM(BK205:BK209)</f>
        <v>0</v>
      </c>
    </row>
    <row r="205" spans="2:65" s="1" customFormat="1" ht="16.5" customHeight="1">
      <c r="B205" s="34"/>
      <c r="C205" s="179" t="s">
        <v>1131</v>
      </c>
      <c r="D205" s="179" t="s">
        <v>322</v>
      </c>
      <c r="E205" s="180" t="s">
        <v>925</v>
      </c>
      <c r="F205" s="181" t="s">
        <v>926</v>
      </c>
      <c r="G205" s="182" t="s">
        <v>242</v>
      </c>
      <c r="H205" s="183">
        <v>50</v>
      </c>
      <c r="I205" s="184"/>
      <c r="J205" s="185">
        <f>ROUND(I205*H205,2)</f>
        <v>0</v>
      </c>
      <c r="K205" s="181" t="s">
        <v>32</v>
      </c>
      <c r="L205" s="186"/>
      <c r="M205" s="187" t="s">
        <v>32</v>
      </c>
      <c r="N205" s="188" t="s">
        <v>49</v>
      </c>
      <c r="P205" s="142">
        <f>O205*H205</f>
        <v>0</v>
      </c>
      <c r="Q205" s="142">
        <v>0</v>
      </c>
      <c r="R205" s="142">
        <f>Q205*H205</f>
        <v>0</v>
      </c>
      <c r="S205" s="142">
        <v>0</v>
      </c>
      <c r="T205" s="143">
        <f>S205*H205</f>
        <v>0</v>
      </c>
      <c r="AR205" s="144" t="s">
        <v>927</v>
      </c>
      <c r="AT205" s="144" t="s">
        <v>322</v>
      </c>
      <c r="AU205" s="144" t="s">
        <v>87</v>
      </c>
      <c r="AY205" s="18" t="s">
        <v>147</v>
      </c>
      <c r="BE205" s="145">
        <f>IF(N205="základní",J205,0)</f>
        <v>0</v>
      </c>
      <c r="BF205" s="145">
        <f>IF(N205="snížená",J205,0)</f>
        <v>0</v>
      </c>
      <c r="BG205" s="145">
        <f>IF(N205="zákl. přenesená",J205,0)</f>
        <v>0</v>
      </c>
      <c r="BH205" s="145">
        <f>IF(N205="sníž. přenesená",J205,0)</f>
        <v>0</v>
      </c>
      <c r="BI205" s="145">
        <f>IF(N205="nulová",J205,0)</f>
        <v>0</v>
      </c>
      <c r="BJ205" s="18" t="s">
        <v>85</v>
      </c>
      <c r="BK205" s="145">
        <f>ROUND(I205*H205,2)</f>
        <v>0</v>
      </c>
      <c r="BL205" s="18" t="s">
        <v>927</v>
      </c>
      <c r="BM205" s="144" t="s">
        <v>1728</v>
      </c>
    </row>
    <row r="206" spans="2:65" s="1" customFormat="1" ht="16.5" customHeight="1">
      <c r="B206" s="34"/>
      <c r="C206" s="179" t="s">
        <v>1135</v>
      </c>
      <c r="D206" s="179" t="s">
        <v>322</v>
      </c>
      <c r="E206" s="180" t="s">
        <v>938</v>
      </c>
      <c r="F206" s="181" t="s">
        <v>939</v>
      </c>
      <c r="G206" s="182" t="s">
        <v>242</v>
      </c>
      <c r="H206" s="183">
        <v>40</v>
      </c>
      <c r="I206" s="184"/>
      <c r="J206" s="185">
        <f>ROUND(I206*H206,2)</f>
        <v>0</v>
      </c>
      <c r="K206" s="181" t="s">
        <v>32</v>
      </c>
      <c r="L206" s="186"/>
      <c r="M206" s="187" t="s">
        <v>32</v>
      </c>
      <c r="N206" s="188" t="s">
        <v>49</v>
      </c>
      <c r="P206" s="142">
        <f>O206*H206</f>
        <v>0</v>
      </c>
      <c r="Q206" s="142">
        <v>0</v>
      </c>
      <c r="R206" s="142">
        <f>Q206*H206</f>
        <v>0</v>
      </c>
      <c r="S206" s="142">
        <v>0</v>
      </c>
      <c r="T206" s="143">
        <f>S206*H206</f>
        <v>0</v>
      </c>
      <c r="AR206" s="144" t="s">
        <v>927</v>
      </c>
      <c r="AT206" s="144" t="s">
        <v>322</v>
      </c>
      <c r="AU206" s="144" t="s">
        <v>87</v>
      </c>
      <c r="AY206" s="18" t="s">
        <v>147</v>
      </c>
      <c r="BE206" s="145">
        <f>IF(N206="základní",J206,0)</f>
        <v>0</v>
      </c>
      <c r="BF206" s="145">
        <f>IF(N206="snížená",J206,0)</f>
        <v>0</v>
      </c>
      <c r="BG206" s="145">
        <f>IF(N206="zákl. přenesená",J206,0)</f>
        <v>0</v>
      </c>
      <c r="BH206" s="145">
        <f>IF(N206="sníž. přenesená",J206,0)</f>
        <v>0</v>
      </c>
      <c r="BI206" s="145">
        <f>IF(N206="nulová",J206,0)</f>
        <v>0</v>
      </c>
      <c r="BJ206" s="18" t="s">
        <v>85</v>
      </c>
      <c r="BK206" s="145">
        <f>ROUND(I206*H206,2)</f>
        <v>0</v>
      </c>
      <c r="BL206" s="18" t="s">
        <v>927</v>
      </c>
      <c r="BM206" s="144" t="s">
        <v>1729</v>
      </c>
    </row>
    <row r="207" spans="2:65" s="1" customFormat="1" ht="16.5" customHeight="1">
      <c r="B207" s="34"/>
      <c r="C207" s="179" t="s">
        <v>1139</v>
      </c>
      <c r="D207" s="179" t="s">
        <v>322</v>
      </c>
      <c r="E207" s="180" t="s">
        <v>1730</v>
      </c>
      <c r="F207" s="181" t="s">
        <v>1225</v>
      </c>
      <c r="G207" s="182" t="s">
        <v>153</v>
      </c>
      <c r="H207" s="183">
        <v>2</v>
      </c>
      <c r="I207" s="184"/>
      <c r="J207" s="185">
        <f>ROUND(I207*H207,2)</f>
        <v>0</v>
      </c>
      <c r="K207" s="181" t="s">
        <v>32</v>
      </c>
      <c r="L207" s="186"/>
      <c r="M207" s="187" t="s">
        <v>32</v>
      </c>
      <c r="N207" s="188" t="s">
        <v>49</v>
      </c>
      <c r="P207" s="142">
        <f>O207*H207</f>
        <v>0</v>
      </c>
      <c r="Q207" s="142">
        <v>0</v>
      </c>
      <c r="R207" s="142">
        <f>Q207*H207</f>
        <v>0</v>
      </c>
      <c r="S207" s="142">
        <v>0</v>
      </c>
      <c r="T207" s="143">
        <f>S207*H207</f>
        <v>0</v>
      </c>
      <c r="AR207" s="144" t="s">
        <v>927</v>
      </c>
      <c r="AT207" s="144" t="s">
        <v>322</v>
      </c>
      <c r="AU207" s="144" t="s">
        <v>87</v>
      </c>
      <c r="AY207" s="18" t="s">
        <v>147</v>
      </c>
      <c r="BE207" s="145">
        <f>IF(N207="základní",J207,0)</f>
        <v>0</v>
      </c>
      <c r="BF207" s="145">
        <f>IF(N207="snížená",J207,0)</f>
        <v>0</v>
      </c>
      <c r="BG207" s="145">
        <f>IF(N207="zákl. přenesená",J207,0)</f>
        <v>0</v>
      </c>
      <c r="BH207" s="145">
        <f>IF(N207="sníž. přenesená",J207,0)</f>
        <v>0</v>
      </c>
      <c r="BI207" s="145">
        <f>IF(N207="nulová",J207,0)</f>
        <v>0</v>
      </c>
      <c r="BJ207" s="18" t="s">
        <v>85</v>
      </c>
      <c r="BK207" s="145">
        <f>ROUND(I207*H207,2)</f>
        <v>0</v>
      </c>
      <c r="BL207" s="18" t="s">
        <v>927</v>
      </c>
      <c r="BM207" s="144" t="s">
        <v>1731</v>
      </c>
    </row>
    <row r="208" spans="2:65" s="1" customFormat="1" ht="16.5" customHeight="1">
      <c r="B208" s="34"/>
      <c r="C208" s="179" t="s">
        <v>1143</v>
      </c>
      <c r="D208" s="179" t="s">
        <v>322</v>
      </c>
      <c r="E208" s="180" t="s">
        <v>1732</v>
      </c>
      <c r="F208" s="181" t="s">
        <v>1733</v>
      </c>
      <c r="G208" s="182" t="s">
        <v>153</v>
      </c>
      <c r="H208" s="183">
        <v>3</v>
      </c>
      <c r="I208" s="184"/>
      <c r="J208" s="185">
        <f>ROUND(I208*H208,2)</f>
        <v>0</v>
      </c>
      <c r="K208" s="181" t="s">
        <v>32</v>
      </c>
      <c r="L208" s="186"/>
      <c r="M208" s="187" t="s">
        <v>32</v>
      </c>
      <c r="N208" s="188" t="s">
        <v>49</v>
      </c>
      <c r="P208" s="142">
        <f>O208*H208</f>
        <v>0</v>
      </c>
      <c r="Q208" s="142">
        <v>0</v>
      </c>
      <c r="R208" s="142">
        <f>Q208*H208</f>
        <v>0</v>
      </c>
      <c r="S208" s="142">
        <v>0</v>
      </c>
      <c r="T208" s="143">
        <f>S208*H208</f>
        <v>0</v>
      </c>
      <c r="AR208" s="144" t="s">
        <v>927</v>
      </c>
      <c r="AT208" s="144" t="s">
        <v>322</v>
      </c>
      <c r="AU208" s="144" t="s">
        <v>87</v>
      </c>
      <c r="AY208" s="18" t="s">
        <v>147</v>
      </c>
      <c r="BE208" s="145">
        <f>IF(N208="základní",J208,0)</f>
        <v>0</v>
      </c>
      <c r="BF208" s="145">
        <f>IF(N208="snížená",J208,0)</f>
        <v>0</v>
      </c>
      <c r="BG208" s="145">
        <f>IF(N208="zákl. přenesená",J208,0)</f>
        <v>0</v>
      </c>
      <c r="BH208" s="145">
        <f>IF(N208="sníž. přenesená",J208,0)</f>
        <v>0</v>
      </c>
      <c r="BI208" s="145">
        <f>IF(N208="nulová",J208,0)</f>
        <v>0</v>
      </c>
      <c r="BJ208" s="18" t="s">
        <v>85</v>
      </c>
      <c r="BK208" s="145">
        <f>ROUND(I208*H208,2)</f>
        <v>0</v>
      </c>
      <c r="BL208" s="18" t="s">
        <v>927</v>
      </c>
      <c r="BM208" s="144" t="s">
        <v>1734</v>
      </c>
    </row>
    <row r="209" spans="2:65" s="1" customFormat="1" ht="16.5" customHeight="1">
      <c r="B209" s="34"/>
      <c r="C209" s="179" t="s">
        <v>1147</v>
      </c>
      <c r="D209" s="179" t="s">
        <v>322</v>
      </c>
      <c r="E209" s="180" t="s">
        <v>1658</v>
      </c>
      <c r="F209" s="181" t="s">
        <v>996</v>
      </c>
      <c r="G209" s="182" t="s">
        <v>153</v>
      </c>
      <c r="H209" s="183">
        <v>4</v>
      </c>
      <c r="I209" s="184"/>
      <c r="J209" s="185">
        <f>ROUND(I209*H209,2)</f>
        <v>0</v>
      </c>
      <c r="K209" s="181" t="s">
        <v>32</v>
      </c>
      <c r="L209" s="186"/>
      <c r="M209" s="187" t="s">
        <v>32</v>
      </c>
      <c r="N209" s="188" t="s">
        <v>49</v>
      </c>
      <c r="P209" s="142">
        <f>O209*H209</f>
        <v>0</v>
      </c>
      <c r="Q209" s="142">
        <v>0</v>
      </c>
      <c r="R209" s="142">
        <f>Q209*H209</f>
        <v>0</v>
      </c>
      <c r="S209" s="142">
        <v>0</v>
      </c>
      <c r="T209" s="143">
        <f>S209*H209</f>
        <v>0</v>
      </c>
      <c r="AR209" s="144" t="s">
        <v>927</v>
      </c>
      <c r="AT209" s="144" t="s">
        <v>322</v>
      </c>
      <c r="AU209" s="144" t="s">
        <v>87</v>
      </c>
      <c r="AY209" s="18" t="s">
        <v>147</v>
      </c>
      <c r="BE209" s="145">
        <f>IF(N209="základní",J209,0)</f>
        <v>0</v>
      </c>
      <c r="BF209" s="145">
        <f>IF(N209="snížená",J209,0)</f>
        <v>0</v>
      </c>
      <c r="BG209" s="145">
        <f>IF(N209="zákl. přenesená",J209,0)</f>
        <v>0</v>
      </c>
      <c r="BH209" s="145">
        <f>IF(N209="sníž. přenesená",J209,0)</f>
        <v>0</v>
      </c>
      <c r="BI209" s="145">
        <f>IF(N209="nulová",J209,0)</f>
        <v>0</v>
      </c>
      <c r="BJ209" s="18" t="s">
        <v>85</v>
      </c>
      <c r="BK209" s="145">
        <f>ROUND(I209*H209,2)</f>
        <v>0</v>
      </c>
      <c r="BL209" s="18" t="s">
        <v>927</v>
      </c>
      <c r="BM209" s="144" t="s">
        <v>1735</v>
      </c>
    </row>
    <row r="210" spans="2:65" s="11" customFormat="1" ht="22.9" customHeight="1">
      <c r="B210" s="121"/>
      <c r="D210" s="122" t="s">
        <v>77</v>
      </c>
      <c r="E210" s="131" t="s">
        <v>1228</v>
      </c>
      <c r="F210" s="131" t="s">
        <v>1229</v>
      </c>
      <c r="I210" s="124"/>
      <c r="J210" s="132">
        <f>BK210</f>
        <v>0</v>
      </c>
      <c r="L210" s="121"/>
      <c r="M210" s="126"/>
      <c r="P210" s="127">
        <f>SUM(P211:P217)</f>
        <v>0</v>
      </c>
      <c r="R210" s="127">
        <f>SUM(R211:R217)</f>
        <v>0</v>
      </c>
      <c r="T210" s="128">
        <f>SUM(T211:T217)</f>
        <v>0</v>
      </c>
      <c r="AR210" s="122" t="s">
        <v>155</v>
      </c>
      <c r="AT210" s="129" t="s">
        <v>77</v>
      </c>
      <c r="AU210" s="129" t="s">
        <v>85</v>
      </c>
      <c r="AY210" s="122" t="s">
        <v>147</v>
      </c>
      <c r="BK210" s="130">
        <f>SUM(BK211:BK217)</f>
        <v>0</v>
      </c>
    </row>
    <row r="211" spans="2:65" s="1" customFormat="1" ht="16.5" customHeight="1">
      <c r="B211" s="34"/>
      <c r="C211" s="133" t="s">
        <v>1151</v>
      </c>
      <c r="D211" s="133" t="s">
        <v>150</v>
      </c>
      <c r="E211" s="134" t="s">
        <v>887</v>
      </c>
      <c r="F211" s="135" t="s">
        <v>888</v>
      </c>
      <c r="G211" s="136" t="s">
        <v>242</v>
      </c>
      <c r="H211" s="137">
        <v>50</v>
      </c>
      <c r="I211" s="138"/>
      <c r="J211" s="139">
        <f t="shared" ref="J211:J217" si="40">ROUND(I211*H211,2)</f>
        <v>0</v>
      </c>
      <c r="K211" s="135" t="s">
        <v>32</v>
      </c>
      <c r="L211" s="34"/>
      <c r="M211" s="140" t="s">
        <v>32</v>
      </c>
      <c r="N211" s="141" t="s">
        <v>49</v>
      </c>
      <c r="P211" s="142">
        <f t="shared" ref="P211:P217" si="41">O211*H211</f>
        <v>0</v>
      </c>
      <c r="Q211" s="142">
        <v>0</v>
      </c>
      <c r="R211" s="142">
        <f t="shared" ref="R211:R217" si="42">Q211*H211</f>
        <v>0</v>
      </c>
      <c r="S211" s="142">
        <v>0</v>
      </c>
      <c r="T211" s="143">
        <f t="shared" ref="T211:T217" si="43">S211*H211</f>
        <v>0</v>
      </c>
      <c r="AR211" s="144" t="s">
        <v>649</v>
      </c>
      <c r="AT211" s="144" t="s">
        <v>150</v>
      </c>
      <c r="AU211" s="144" t="s">
        <v>87</v>
      </c>
      <c r="AY211" s="18" t="s">
        <v>147</v>
      </c>
      <c r="BE211" s="145">
        <f t="shared" ref="BE211:BE217" si="44">IF(N211="základní",J211,0)</f>
        <v>0</v>
      </c>
      <c r="BF211" s="145">
        <f t="shared" ref="BF211:BF217" si="45">IF(N211="snížená",J211,0)</f>
        <v>0</v>
      </c>
      <c r="BG211" s="145">
        <f t="shared" ref="BG211:BG217" si="46">IF(N211="zákl. přenesená",J211,0)</f>
        <v>0</v>
      </c>
      <c r="BH211" s="145">
        <f t="shared" ref="BH211:BH217" si="47">IF(N211="sníž. přenesená",J211,0)</f>
        <v>0</v>
      </c>
      <c r="BI211" s="145">
        <f t="shared" ref="BI211:BI217" si="48">IF(N211="nulová",J211,0)</f>
        <v>0</v>
      </c>
      <c r="BJ211" s="18" t="s">
        <v>85</v>
      </c>
      <c r="BK211" s="145">
        <f t="shared" ref="BK211:BK217" si="49">ROUND(I211*H211,2)</f>
        <v>0</v>
      </c>
      <c r="BL211" s="18" t="s">
        <v>649</v>
      </c>
      <c r="BM211" s="144" t="s">
        <v>1736</v>
      </c>
    </row>
    <row r="212" spans="2:65" s="1" customFormat="1" ht="16.5" customHeight="1">
      <c r="B212" s="34"/>
      <c r="C212" s="133" t="s">
        <v>1155</v>
      </c>
      <c r="D212" s="133" t="s">
        <v>150</v>
      </c>
      <c r="E212" s="134" t="s">
        <v>1233</v>
      </c>
      <c r="F212" s="135" t="s">
        <v>1234</v>
      </c>
      <c r="G212" s="136" t="s">
        <v>242</v>
      </c>
      <c r="H212" s="137">
        <v>40</v>
      </c>
      <c r="I212" s="138"/>
      <c r="J212" s="139">
        <f t="shared" si="40"/>
        <v>0</v>
      </c>
      <c r="K212" s="135" t="s">
        <v>32</v>
      </c>
      <c r="L212" s="34"/>
      <c r="M212" s="140" t="s">
        <v>32</v>
      </c>
      <c r="N212" s="141" t="s">
        <v>49</v>
      </c>
      <c r="P212" s="142">
        <f t="shared" si="41"/>
        <v>0</v>
      </c>
      <c r="Q212" s="142">
        <v>0</v>
      </c>
      <c r="R212" s="142">
        <f t="shared" si="42"/>
        <v>0</v>
      </c>
      <c r="S212" s="142">
        <v>0</v>
      </c>
      <c r="T212" s="143">
        <f t="shared" si="43"/>
        <v>0</v>
      </c>
      <c r="AR212" s="144" t="s">
        <v>649</v>
      </c>
      <c r="AT212" s="144" t="s">
        <v>150</v>
      </c>
      <c r="AU212" s="144" t="s">
        <v>87</v>
      </c>
      <c r="AY212" s="18" t="s">
        <v>147</v>
      </c>
      <c r="BE212" s="145">
        <f t="shared" si="44"/>
        <v>0</v>
      </c>
      <c r="BF212" s="145">
        <f t="shared" si="45"/>
        <v>0</v>
      </c>
      <c r="BG212" s="145">
        <f t="shared" si="46"/>
        <v>0</v>
      </c>
      <c r="BH212" s="145">
        <f t="shared" si="47"/>
        <v>0</v>
      </c>
      <c r="BI212" s="145">
        <f t="shared" si="48"/>
        <v>0</v>
      </c>
      <c r="BJ212" s="18" t="s">
        <v>85</v>
      </c>
      <c r="BK212" s="145">
        <f t="shared" si="49"/>
        <v>0</v>
      </c>
      <c r="BL212" s="18" t="s">
        <v>649</v>
      </c>
      <c r="BM212" s="144" t="s">
        <v>1737</v>
      </c>
    </row>
    <row r="213" spans="2:65" s="1" customFormat="1" ht="16.5" customHeight="1">
      <c r="B213" s="34"/>
      <c r="C213" s="133" t="s">
        <v>1159</v>
      </c>
      <c r="D213" s="133" t="s">
        <v>150</v>
      </c>
      <c r="E213" s="134" t="s">
        <v>800</v>
      </c>
      <c r="F213" s="135" t="s">
        <v>801</v>
      </c>
      <c r="G213" s="136" t="s">
        <v>153</v>
      </c>
      <c r="H213" s="137">
        <v>4</v>
      </c>
      <c r="I213" s="138"/>
      <c r="J213" s="139">
        <f t="shared" si="40"/>
        <v>0</v>
      </c>
      <c r="K213" s="135" t="s">
        <v>32</v>
      </c>
      <c r="L213" s="34"/>
      <c r="M213" s="140" t="s">
        <v>32</v>
      </c>
      <c r="N213" s="141" t="s">
        <v>49</v>
      </c>
      <c r="P213" s="142">
        <f t="shared" si="41"/>
        <v>0</v>
      </c>
      <c r="Q213" s="142">
        <v>0</v>
      </c>
      <c r="R213" s="142">
        <f t="shared" si="42"/>
        <v>0</v>
      </c>
      <c r="S213" s="142">
        <v>0</v>
      </c>
      <c r="T213" s="143">
        <f t="shared" si="43"/>
        <v>0</v>
      </c>
      <c r="AR213" s="144" t="s">
        <v>649</v>
      </c>
      <c r="AT213" s="144" t="s">
        <v>150</v>
      </c>
      <c r="AU213" s="144" t="s">
        <v>87</v>
      </c>
      <c r="AY213" s="18" t="s">
        <v>147</v>
      </c>
      <c r="BE213" s="145">
        <f t="shared" si="44"/>
        <v>0</v>
      </c>
      <c r="BF213" s="145">
        <f t="shared" si="45"/>
        <v>0</v>
      </c>
      <c r="BG213" s="145">
        <f t="shared" si="46"/>
        <v>0</v>
      </c>
      <c r="BH213" s="145">
        <f t="shared" si="47"/>
        <v>0</v>
      </c>
      <c r="BI213" s="145">
        <f t="shared" si="48"/>
        <v>0</v>
      </c>
      <c r="BJ213" s="18" t="s">
        <v>85</v>
      </c>
      <c r="BK213" s="145">
        <f t="shared" si="49"/>
        <v>0</v>
      </c>
      <c r="BL213" s="18" t="s">
        <v>649</v>
      </c>
      <c r="BM213" s="144" t="s">
        <v>1738</v>
      </c>
    </row>
    <row r="214" spans="2:65" s="1" customFormat="1" ht="16.5" customHeight="1">
      <c r="B214" s="34"/>
      <c r="C214" s="133" t="s">
        <v>1163</v>
      </c>
      <c r="D214" s="133" t="s">
        <v>150</v>
      </c>
      <c r="E214" s="134" t="s">
        <v>1739</v>
      </c>
      <c r="F214" s="135" t="s">
        <v>1740</v>
      </c>
      <c r="G214" s="136" t="s">
        <v>153</v>
      </c>
      <c r="H214" s="137">
        <v>3</v>
      </c>
      <c r="I214" s="138"/>
      <c r="J214" s="139">
        <f t="shared" si="40"/>
        <v>0</v>
      </c>
      <c r="K214" s="135" t="s">
        <v>32</v>
      </c>
      <c r="L214" s="34"/>
      <c r="M214" s="140" t="s">
        <v>32</v>
      </c>
      <c r="N214" s="141" t="s">
        <v>49</v>
      </c>
      <c r="P214" s="142">
        <f t="shared" si="41"/>
        <v>0</v>
      </c>
      <c r="Q214" s="142">
        <v>0</v>
      </c>
      <c r="R214" s="142">
        <f t="shared" si="42"/>
        <v>0</v>
      </c>
      <c r="S214" s="142">
        <v>0</v>
      </c>
      <c r="T214" s="143">
        <f t="shared" si="43"/>
        <v>0</v>
      </c>
      <c r="AR214" s="144" t="s">
        <v>649</v>
      </c>
      <c r="AT214" s="144" t="s">
        <v>150</v>
      </c>
      <c r="AU214" s="144" t="s">
        <v>87</v>
      </c>
      <c r="AY214" s="18" t="s">
        <v>147</v>
      </c>
      <c r="BE214" s="145">
        <f t="shared" si="44"/>
        <v>0</v>
      </c>
      <c r="BF214" s="145">
        <f t="shared" si="45"/>
        <v>0</v>
      </c>
      <c r="BG214" s="145">
        <f t="shared" si="46"/>
        <v>0</v>
      </c>
      <c r="BH214" s="145">
        <f t="shared" si="47"/>
        <v>0</v>
      </c>
      <c r="BI214" s="145">
        <f t="shared" si="48"/>
        <v>0</v>
      </c>
      <c r="BJ214" s="18" t="s">
        <v>85</v>
      </c>
      <c r="BK214" s="145">
        <f t="shared" si="49"/>
        <v>0</v>
      </c>
      <c r="BL214" s="18" t="s">
        <v>649</v>
      </c>
      <c r="BM214" s="144" t="s">
        <v>1741</v>
      </c>
    </row>
    <row r="215" spans="2:65" s="1" customFormat="1" ht="16.5" customHeight="1">
      <c r="B215" s="34"/>
      <c r="C215" s="133" t="s">
        <v>1167</v>
      </c>
      <c r="D215" s="133" t="s">
        <v>150</v>
      </c>
      <c r="E215" s="134" t="s">
        <v>1257</v>
      </c>
      <c r="F215" s="135" t="s">
        <v>1258</v>
      </c>
      <c r="G215" s="136" t="s">
        <v>153</v>
      </c>
      <c r="H215" s="137">
        <v>2</v>
      </c>
      <c r="I215" s="138"/>
      <c r="J215" s="139">
        <f t="shared" si="40"/>
        <v>0</v>
      </c>
      <c r="K215" s="135" t="s">
        <v>32</v>
      </c>
      <c r="L215" s="34"/>
      <c r="M215" s="140" t="s">
        <v>32</v>
      </c>
      <c r="N215" s="141" t="s">
        <v>49</v>
      </c>
      <c r="P215" s="142">
        <f t="shared" si="41"/>
        <v>0</v>
      </c>
      <c r="Q215" s="142">
        <v>0</v>
      </c>
      <c r="R215" s="142">
        <f t="shared" si="42"/>
        <v>0</v>
      </c>
      <c r="S215" s="142">
        <v>0</v>
      </c>
      <c r="T215" s="143">
        <f t="shared" si="43"/>
        <v>0</v>
      </c>
      <c r="AR215" s="144" t="s">
        <v>649</v>
      </c>
      <c r="AT215" s="144" t="s">
        <v>150</v>
      </c>
      <c r="AU215" s="144" t="s">
        <v>87</v>
      </c>
      <c r="AY215" s="18" t="s">
        <v>147</v>
      </c>
      <c r="BE215" s="145">
        <f t="shared" si="44"/>
        <v>0</v>
      </c>
      <c r="BF215" s="145">
        <f t="shared" si="45"/>
        <v>0</v>
      </c>
      <c r="BG215" s="145">
        <f t="shared" si="46"/>
        <v>0</v>
      </c>
      <c r="BH215" s="145">
        <f t="shared" si="47"/>
        <v>0</v>
      </c>
      <c r="BI215" s="145">
        <f t="shared" si="48"/>
        <v>0</v>
      </c>
      <c r="BJ215" s="18" t="s">
        <v>85</v>
      </c>
      <c r="BK215" s="145">
        <f t="shared" si="49"/>
        <v>0</v>
      </c>
      <c r="BL215" s="18" t="s">
        <v>649</v>
      </c>
      <c r="BM215" s="144" t="s">
        <v>1742</v>
      </c>
    </row>
    <row r="216" spans="2:65" s="1" customFormat="1" ht="16.5" customHeight="1">
      <c r="B216" s="34"/>
      <c r="C216" s="133" t="s">
        <v>1171</v>
      </c>
      <c r="D216" s="133" t="s">
        <v>150</v>
      </c>
      <c r="E216" s="134" t="s">
        <v>1261</v>
      </c>
      <c r="F216" s="135" t="s">
        <v>1262</v>
      </c>
      <c r="G216" s="136" t="s">
        <v>1125</v>
      </c>
      <c r="H216" s="137">
        <v>2</v>
      </c>
      <c r="I216" s="138"/>
      <c r="J216" s="139">
        <f t="shared" si="40"/>
        <v>0</v>
      </c>
      <c r="K216" s="135" t="s">
        <v>32</v>
      </c>
      <c r="L216" s="34"/>
      <c r="M216" s="140" t="s">
        <v>32</v>
      </c>
      <c r="N216" s="141" t="s">
        <v>49</v>
      </c>
      <c r="P216" s="142">
        <f t="shared" si="41"/>
        <v>0</v>
      </c>
      <c r="Q216" s="142">
        <v>0</v>
      </c>
      <c r="R216" s="142">
        <f t="shared" si="42"/>
        <v>0</v>
      </c>
      <c r="S216" s="142">
        <v>0</v>
      </c>
      <c r="T216" s="143">
        <f t="shared" si="43"/>
        <v>0</v>
      </c>
      <c r="AR216" s="144" t="s">
        <v>649</v>
      </c>
      <c r="AT216" s="144" t="s">
        <v>150</v>
      </c>
      <c r="AU216" s="144" t="s">
        <v>87</v>
      </c>
      <c r="AY216" s="18" t="s">
        <v>147</v>
      </c>
      <c r="BE216" s="145">
        <f t="shared" si="44"/>
        <v>0</v>
      </c>
      <c r="BF216" s="145">
        <f t="shared" si="45"/>
        <v>0</v>
      </c>
      <c r="BG216" s="145">
        <f t="shared" si="46"/>
        <v>0</v>
      </c>
      <c r="BH216" s="145">
        <f t="shared" si="47"/>
        <v>0</v>
      </c>
      <c r="BI216" s="145">
        <f t="shared" si="48"/>
        <v>0</v>
      </c>
      <c r="BJ216" s="18" t="s">
        <v>85</v>
      </c>
      <c r="BK216" s="145">
        <f t="shared" si="49"/>
        <v>0</v>
      </c>
      <c r="BL216" s="18" t="s">
        <v>649</v>
      </c>
      <c r="BM216" s="144" t="s">
        <v>1743</v>
      </c>
    </row>
    <row r="217" spans="2:65" s="1" customFormat="1" ht="16.5" customHeight="1">
      <c r="B217" s="34"/>
      <c r="C217" s="133" t="s">
        <v>1175</v>
      </c>
      <c r="D217" s="133" t="s">
        <v>150</v>
      </c>
      <c r="E217" s="134" t="s">
        <v>1744</v>
      </c>
      <c r="F217" s="135" t="s">
        <v>1701</v>
      </c>
      <c r="G217" s="136" t="s">
        <v>153</v>
      </c>
      <c r="H217" s="137">
        <v>1</v>
      </c>
      <c r="I217" s="138"/>
      <c r="J217" s="139">
        <f t="shared" si="40"/>
        <v>0</v>
      </c>
      <c r="K217" s="135" t="s">
        <v>32</v>
      </c>
      <c r="L217" s="34"/>
      <c r="M217" s="140" t="s">
        <v>32</v>
      </c>
      <c r="N217" s="141" t="s">
        <v>49</v>
      </c>
      <c r="P217" s="142">
        <f t="shared" si="41"/>
        <v>0</v>
      </c>
      <c r="Q217" s="142">
        <v>0</v>
      </c>
      <c r="R217" s="142">
        <f t="shared" si="42"/>
        <v>0</v>
      </c>
      <c r="S217" s="142">
        <v>0</v>
      </c>
      <c r="T217" s="143">
        <f t="shared" si="43"/>
        <v>0</v>
      </c>
      <c r="AR217" s="144" t="s">
        <v>649</v>
      </c>
      <c r="AT217" s="144" t="s">
        <v>150</v>
      </c>
      <c r="AU217" s="144" t="s">
        <v>87</v>
      </c>
      <c r="AY217" s="18" t="s">
        <v>147</v>
      </c>
      <c r="BE217" s="145">
        <f t="shared" si="44"/>
        <v>0</v>
      </c>
      <c r="BF217" s="145">
        <f t="shared" si="45"/>
        <v>0</v>
      </c>
      <c r="BG217" s="145">
        <f t="shared" si="46"/>
        <v>0</v>
      </c>
      <c r="BH217" s="145">
        <f t="shared" si="47"/>
        <v>0</v>
      </c>
      <c r="BI217" s="145">
        <f t="shared" si="48"/>
        <v>0</v>
      </c>
      <c r="BJ217" s="18" t="s">
        <v>85</v>
      </c>
      <c r="BK217" s="145">
        <f t="shared" si="49"/>
        <v>0</v>
      </c>
      <c r="BL217" s="18" t="s">
        <v>649</v>
      </c>
      <c r="BM217" s="144" t="s">
        <v>1745</v>
      </c>
    </row>
    <row r="218" spans="2:65" s="11" customFormat="1" ht="25.9" customHeight="1">
      <c r="B218" s="121"/>
      <c r="D218" s="122" t="s">
        <v>77</v>
      </c>
      <c r="E218" s="123" t="s">
        <v>1268</v>
      </c>
      <c r="F218" s="123" t="s">
        <v>1269</v>
      </c>
      <c r="I218" s="124"/>
      <c r="J218" s="125">
        <f>BK218</f>
        <v>0</v>
      </c>
      <c r="L218" s="121"/>
      <c r="M218" s="126"/>
      <c r="P218" s="127">
        <f>P219+P224</f>
        <v>0</v>
      </c>
      <c r="R218" s="127">
        <f>R219+R224</f>
        <v>0</v>
      </c>
      <c r="T218" s="128">
        <f>T219+T224</f>
        <v>0</v>
      </c>
      <c r="AR218" s="122" t="s">
        <v>155</v>
      </c>
      <c r="AT218" s="129" t="s">
        <v>77</v>
      </c>
      <c r="AU218" s="129" t="s">
        <v>78</v>
      </c>
      <c r="AY218" s="122" t="s">
        <v>147</v>
      </c>
      <c r="BK218" s="130">
        <f>BK219+BK224</f>
        <v>0</v>
      </c>
    </row>
    <row r="219" spans="2:65" s="11" customFormat="1" ht="22.9" customHeight="1">
      <c r="B219" s="121"/>
      <c r="D219" s="122" t="s">
        <v>77</v>
      </c>
      <c r="E219" s="131" t="s">
        <v>1270</v>
      </c>
      <c r="F219" s="131" t="s">
        <v>1210</v>
      </c>
      <c r="I219" s="124"/>
      <c r="J219" s="132">
        <f>BK219</f>
        <v>0</v>
      </c>
      <c r="L219" s="121"/>
      <c r="M219" s="126"/>
      <c r="P219" s="127">
        <f>SUM(P220:P223)</f>
        <v>0</v>
      </c>
      <c r="R219" s="127">
        <f>SUM(R220:R223)</f>
        <v>0</v>
      </c>
      <c r="T219" s="128">
        <f>SUM(T220:T223)</f>
        <v>0</v>
      </c>
      <c r="AR219" s="122" t="s">
        <v>155</v>
      </c>
      <c r="AT219" s="129" t="s">
        <v>77</v>
      </c>
      <c r="AU219" s="129" t="s">
        <v>85</v>
      </c>
      <c r="AY219" s="122" t="s">
        <v>147</v>
      </c>
      <c r="BK219" s="130">
        <f>SUM(BK220:BK223)</f>
        <v>0</v>
      </c>
    </row>
    <row r="220" spans="2:65" s="1" customFormat="1" ht="16.5" customHeight="1">
      <c r="B220" s="34"/>
      <c r="C220" s="179" t="s">
        <v>1179</v>
      </c>
      <c r="D220" s="179" t="s">
        <v>322</v>
      </c>
      <c r="E220" s="180" t="s">
        <v>1272</v>
      </c>
      <c r="F220" s="181" t="s">
        <v>1273</v>
      </c>
      <c r="G220" s="182" t="s">
        <v>242</v>
      </c>
      <c r="H220" s="183">
        <v>140</v>
      </c>
      <c r="I220" s="184"/>
      <c r="J220" s="185">
        <f>ROUND(I220*H220,2)</f>
        <v>0</v>
      </c>
      <c r="K220" s="181" t="s">
        <v>32</v>
      </c>
      <c r="L220" s="186"/>
      <c r="M220" s="187" t="s">
        <v>32</v>
      </c>
      <c r="N220" s="188" t="s">
        <v>49</v>
      </c>
      <c r="P220" s="142">
        <f>O220*H220</f>
        <v>0</v>
      </c>
      <c r="Q220" s="142">
        <v>0</v>
      </c>
      <c r="R220" s="142">
        <f>Q220*H220</f>
        <v>0</v>
      </c>
      <c r="S220" s="142">
        <v>0</v>
      </c>
      <c r="T220" s="143">
        <f>S220*H220</f>
        <v>0</v>
      </c>
      <c r="AR220" s="144" t="s">
        <v>927</v>
      </c>
      <c r="AT220" s="144" t="s">
        <v>322</v>
      </c>
      <c r="AU220" s="144" t="s">
        <v>87</v>
      </c>
      <c r="AY220" s="18" t="s">
        <v>147</v>
      </c>
      <c r="BE220" s="145">
        <f>IF(N220="základní",J220,0)</f>
        <v>0</v>
      </c>
      <c r="BF220" s="145">
        <f>IF(N220="snížená",J220,0)</f>
        <v>0</v>
      </c>
      <c r="BG220" s="145">
        <f>IF(N220="zákl. přenesená",J220,0)</f>
        <v>0</v>
      </c>
      <c r="BH220" s="145">
        <f>IF(N220="sníž. přenesená",J220,0)</f>
        <v>0</v>
      </c>
      <c r="BI220" s="145">
        <f>IF(N220="nulová",J220,0)</f>
        <v>0</v>
      </c>
      <c r="BJ220" s="18" t="s">
        <v>85</v>
      </c>
      <c r="BK220" s="145">
        <f>ROUND(I220*H220,2)</f>
        <v>0</v>
      </c>
      <c r="BL220" s="18" t="s">
        <v>927</v>
      </c>
      <c r="BM220" s="144" t="s">
        <v>1746</v>
      </c>
    </row>
    <row r="221" spans="2:65" s="1" customFormat="1" ht="24.2" customHeight="1">
      <c r="B221" s="34"/>
      <c r="C221" s="179" t="s">
        <v>1183</v>
      </c>
      <c r="D221" s="179" t="s">
        <v>322</v>
      </c>
      <c r="E221" s="180" t="s">
        <v>1747</v>
      </c>
      <c r="F221" s="181" t="s">
        <v>1748</v>
      </c>
      <c r="G221" s="182" t="s">
        <v>153</v>
      </c>
      <c r="H221" s="183">
        <v>1</v>
      </c>
      <c r="I221" s="184"/>
      <c r="J221" s="185">
        <f>ROUND(I221*H221,2)</f>
        <v>0</v>
      </c>
      <c r="K221" s="181" t="s">
        <v>32</v>
      </c>
      <c r="L221" s="186"/>
      <c r="M221" s="187" t="s">
        <v>32</v>
      </c>
      <c r="N221" s="188" t="s">
        <v>49</v>
      </c>
      <c r="P221" s="142">
        <f>O221*H221</f>
        <v>0</v>
      </c>
      <c r="Q221" s="142">
        <v>0</v>
      </c>
      <c r="R221" s="142">
        <f>Q221*H221</f>
        <v>0</v>
      </c>
      <c r="S221" s="142">
        <v>0</v>
      </c>
      <c r="T221" s="143">
        <f>S221*H221</f>
        <v>0</v>
      </c>
      <c r="AR221" s="144" t="s">
        <v>927</v>
      </c>
      <c r="AT221" s="144" t="s">
        <v>322</v>
      </c>
      <c r="AU221" s="144" t="s">
        <v>87</v>
      </c>
      <c r="AY221" s="18" t="s">
        <v>147</v>
      </c>
      <c r="BE221" s="145">
        <f>IF(N221="základní",J221,0)</f>
        <v>0</v>
      </c>
      <c r="BF221" s="145">
        <f>IF(N221="snížená",J221,0)</f>
        <v>0</v>
      </c>
      <c r="BG221" s="145">
        <f>IF(N221="zákl. přenesená",J221,0)</f>
        <v>0</v>
      </c>
      <c r="BH221" s="145">
        <f>IF(N221="sníž. přenesená",J221,0)</f>
        <v>0</v>
      </c>
      <c r="BI221" s="145">
        <f>IF(N221="nulová",J221,0)</f>
        <v>0</v>
      </c>
      <c r="BJ221" s="18" t="s">
        <v>85</v>
      </c>
      <c r="BK221" s="145">
        <f>ROUND(I221*H221,2)</f>
        <v>0</v>
      </c>
      <c r="BL221" s="18" t="s">
        <v>927</v>
      </c>
      <c r="BM221" s="144" t="s">
        <v>1749</v>
      </c>
    </row>
    <row r="222" spans="2:65" s="1" customFormat="1" ht="16.5" customHeight="1">
      <c r="B222" s="34"/>
      <c r="C222" s="179" t="s">
        <v>1187</v>
      </c>
      <c r="D222" s="179" t="s">
        <v>322</v>
      </c>
      <c r="E222" s="180" t="s">
        <v>1276</v>
      </c>
      <c r="F222" s="181" t="s">
        <v>1277</v>
      </c>
      <c r="G222" s="182" t="s">
        <v>153</v>
      </c>
      <c r="H222" s="183">
        <v>10</v>
      </c>
      <c r="I222" s="184"/>
      <c r="J222" s="185">
        <f>ROUND(I222*H222,2)</f>
        <v>0</v>
      </c>
      <c r="K222" s="181" t="s">
        <v>32</v>
      </c>
      <c r="L222" s="186"/>
      <c r="M222" s="187" t="s">
        <v>32</v>
      </c>
      <c r="N222" s="188" t="s">
        <v>49</v>
      </c>
      <c r="P222" s="142">
        <f>O222*H222</f>
        <v>0</v>
      </c>
      <c r="Q222" s="142">
        <v>0</v>
      </c>
      <c r="R222" s="142">
        <f>Q222*H222</f>
        <v>0</v>
      </c>
      <c r="S222" s="142">
        <v>0</v>
      </c>
      <c r="T222" s="143">
        <f>S222*H222</f>
        <v>0</v>
      </c>
      <c r="AR222" s="144" t="s">
        <v>927</v>
      </c>
      <c r="AT222" s="144" t="s">
        <v>322</v>
      </c>
      <c r="AU222" s="144" t="s">
        <v>87</v>
      </c>
      <c r="AY222" s="18" t="s">
        <v>147</v>
      </c>
      <c r="BE222" s="145">
        <f>IF(N222="základní",J222,0)</f>
        <v>0</v>
      </c>
      <c r="BF222" s="145">
        <f>IF(N222="snížená",J222,0)</f>
        <v>0</v>
      </c>
      <c r="BG222" s="145">
        <f>IF(N222="zákl. přenesená",J222,0)</f>
        <v>0</v>
      </c>
      <c r="BH222" s="145">
        <f>IF(N222="sníž. přenesená",J222,0)</f>
        <v>0</v>
      </c>
      <c r="BI222" s="145">
        <f>IF(N222="nulová",J222,0)</f>
        <v>0</v>
      </c>
      <c r="BJ222" s="18" t="s">
        <v>85</v>
      </c>
      <c r="BK222" s="145">
        <f>ROUND(I222*H222,2)</f>
        <v>0</v>
      </c>
      <c r="BL222" s="18" t="s">
        <v>927</v>
      </c>
      <c r="BM222" s="144" t="s">
        <v>1750</v>
      </c>
    </row>
    <row r="223" spans="2:65" s="1" customFormat="1" ht="16.5" customHeight="1">
      <c r="B223" s="34"/>
      <c r="C223" s="179" t="s">
        <v>1191</v>
      </c>
      <c r="D223" s="179" t="s">
        <v>322</v>
      </c>
      <c r="E223" s="180" t="s">
        <v>1280</v>
      </c>
      <c r="F223" s="181" t="s">
        <v>1281</v>
      </c>
      <c r="G223" s="182" t="s">
        <v>153</v>
      </c>
      <c r="H223" s="183">
        <v>14</v>
      </c>
      <c r="I223" s="184"/>
      <c r="J223" s="185">
        <f>ROUND(I223*H223,2)</f>
        <v>0</v>
      </c>
      <c r="K223" s="181" t="s">
        <v>32</v>
      </c>
      <c r="L223" s="186"/>
      <c r="M223" s="187" t="s">
        <v>32</v>
      </c>
      <c r="N223" s="188" t="s">
        <v>49</v>
      </c>
      <c r="P223" s="142">
        <f>O223*H223</f>
        <v>0</v>
      </c>
      <c r="Q223" s="142">
        <v>0</v>
      </c>
      <c r="R223" s="142">
        <f>Q223*H223</f>
        <v>0</v>
      </c>
      <c r="S223" s="142">
        <v>0</v>
      </c>
      <c r="T223" s="143">
        <f>S223*H223</f>
        <v>0</v>
      </c>
      <c r="AR223" s="144" t="s">
        <v>927</v>
      </c>
      <c r="AT223" s="144" t="s">
        <v>322</v>
      </c>
      <c r="AU223" s="144" t="s">
        <v>87</v>
      </c>
      <c r="AY223" s="18" t="s">
        <v>147</v>
      </c>
      <c r="BE223" s="145">
        <f>IF(N223="základní",J223,0)</f>
        <v>0</v>
      </c>
      <c r="BF223" s="145">
        <f>IF(N223="snížená",J223,0)</f>
        <v>0</v>
      </c>
      <c r="BG223" s="145">
        <f>IF(N223="zákl. přenesená",J223,0)</f>
        <v>0</v>
      </c>
      <c r="BH223" s="145">
        <f>IF(N223="sníž. přenesená",J223,0)</f>
        <v>0</v>
      </c>
      <c r="BI223" s="145">
        <f>IF(N223="nulová",J223,0)</f>
        <v>0</v>
      </c>
      <c r="BJ223" s="18" t="s">
        <v>85</v>
      </c>
      <c r="BK223" s="145">
        <f>ROUND(I223*H223,2)</f>
        <v>0</v>
      </c>
      <c r="BL223" s="18" t="s">
        <v>927</v>
      </c>
      <c r="BM223" s="144" t="s">
        <v>1751</v>
      </c>
    </row>
    <row r="224" spans="2:65" s="11" customFormat="1" ht="22.9" customHeight="1">
      <c r="B224" s="121"/>
      <c r="D224" s="122" t="s">
        <v>77</v>
      </c>
      <c r="E224" s="131" t="s">
        <v>1283</v>
      </c>
      <c r="F224" s="131" t="s">
        <v>1229</v>
      </c>
      <c r="I224" s="124"/>
      <c r="J224" s="132">
        <f>BK224</f>
        <v>0</v>
      </c>
      <c r="L224" s="121"/>
      <c r="M224" s="126"/>
      <c r="P224" s="127">
        <f>SUM(P225:P230)</f>
        <v>0</v>
      </c>
      <c r="R224" s="127">
        <f>SUM(R225:R230)</f>
        <v>0</v>
      </c>
      <c r="T224" s="128">
        <f>SUM(T225:T230)</f>
        <v>0</v>
      </c>
      <c r="AR224" s="122" t="s">
        <v>155</v>
      </c>
      <c r="AT224" s="129" t="s">
        <v>77</v>
      </c>
      <c r="AU224" s="129" t="s">
        <v>85</v>
      </c>
      <c r="AY224" s="122" t="s">
        <v>147</v>
      </c>
      <c r="BK224" s="130">
        <f>SUM(BK225:BK230)</f>
        <v>0</v>
      </c>
    </row>
    <row r="225" spans="2:65" s="1" customFormat="1" ht="16.5" customHeight="1">
      <c r="B225" s="34"/>
      <c r="C225" s="133" t="s">
        <v>1195</v>
      </c>
      <c r="D225" s="133" t="s">
        <v>150</v>
      </c>
      <c r="E225" s="134" t="s">
        <v>1285</v>
      </c>
      <c r="F225" s="135" t="s">
        <v>1286</v>
      </c>
      <c r="G225" s="136" t="s">
        <v>242</v>
      </c>
      <c r="H225" s="137">
        <v>140</v>
      </c>
      <c r="I225" s="138"/>
      <c r="J225" s="139">
        <f t="shared" ref="J225:J230" si="50">ROUND(I225*H225,2)</f>
        <v>0</v>
      </c>
      <c r="K225" s="135" t="s">
        <v>32</v>
      </c>
      <c r="L225" s="34"/>
      <c r="M225" s="140" t="s">
        <v>32</v>
      </c>
      <c r="N225" s="141" t="s">
        <v>49</v>
      </c>
      <c r="P225" s="142">
        <f t="shared" ref="P225:P230" si="51">O225*H225</f>
        <v>0</v>
      </c>
      <c r="Q225" s="142">
        <v>0</v>
      </c>
      <c r="R225" s="142">
        <f t="shared" ref="R225:R230" si="52">Q225*H225</f>
        <v>0</v>
      </c>
      <c r="S225" s="142">
        <v>0</v>
      </c>
      <c r="T225" s="143">
        <f t="shared" ref="T225:T230" si="53">S225*H225</f>
        <v>0</v>
      </c>
      <c r="AR225" s="144" t="s">
        <v>649</v>
      </c>
      <c r="AT225" s="144" t="s">
        <v>150</v>
      </c>
      <c r="AU225" s="144" t="s">
        <v>87</v>
      </c>
      <c r="AY225" s="18" t="s">
        <v>147</v>
      </c>
      <c r="BE225" s="145">
        <f t="shared" ref="BE225:BE230" si="54">IF(N225="základní",J225,0)</f>
        <v>0</v>
      </c>
      <c r="BF225" s="145">
        <f t="shared" ref="BF225:BF230" si="55">IF(N225="snížená",J225,0)</f>
        <v>0</v>
      </c>
      <c r="BG225" s="145">
        <f t="shared" ref="BG225:BG230" si="56">IF(N225="zákl. přenesená",J225,0)</f>
        <v>0</v>
      </c>
      <c r="BH225" s="145">
        <f t="shared" ref="BH225:BH230" si="57">IF(N225="sníž. přenesená",J225,0)</f>
        <v>0</v>
      </c>
      <c r="BI225" s="145">
        <f t="shared" ref="BI225:BI230" si="58">IF(N225="nulová",J225,0)</f>
        <v>0</v>
      </c>
      <c r="BJ225" s="18" t="s">
        <v>85</v>
      </c>
      <c r="BK225" s="145">
        <f t="shared" ref="BK225:BK230" si="59">ROUND(I225*H225,2)</f>
        <v>0</v>
      </c>
      <c r="BL225" s="18" t="s">
        <v>649</v>
      </c>
      <c r="BM225" s="144" t="s">
        <v>1752</v>
      </c>
    </row>
    <row r="226" spans="2:65" s="1" customFormat="1" ht="16.5" customHeight="1">
      <c r="B226" s="34"/>
      <c r="C226" s="133" t="s">
        <v>1199</v>
      </c>
      <c r="D226" s="133" t="s">
        <v>150</v>
      </c>
      <c r="E226" s="134" t="s">
        <v>800</v>
      </c>
      <c r="F226" s="135" t="s">
        <v>801</v>
      </c>
      <c r="G226" s="136" t="s">
        <v>153</v>
      </c>
      <c r="H226" s="137">
        <v>14</v>
      </c>
      <c r="I226" s="138"/>
      <c r="J226" s="139">
        <f t="shared" si="50"/>
        <v>0</v>
      </c>
      <c r="K226" s="135" t="s">
        <v>32</v>
      </c>
      <c r="L226" s="34"/>
      <c r="M226" s="140" t="s">
        <v>32</v>
      </c>
      <c r="N226" s="141" t="s">
        <v>49</v>
      </c>
      <c r="P226" s="142">
        <f t="shared" si="51"/>
        <v>0</v>
      </c>
      <c r="Q226" s="142">
        <v>0</v>
      </c>
      <c r="R226" s="142">
        <f t="shared" si="52"/>
        <v>0</v>
      </c>
      <c r="S226" s="142">
        <v>0</v>
      </c>
      <c r="T226" s="143">
        <f t="shared" si="53"/>
        <v>0</v>
      </c>
      <c r="AR226" s="144" t="s">
        <v>649</v>
      </c>
      <c r="AT226" s="144" t="s">
        <v>150</v>
      </c>
      <c r="AU226" s="144" t="s">
        <v>87</v>
      </c>
      <c r="AY226" s="18" t="s">
        <v>147</v>
      </c>
      <c r="BE226" s="145">
        <f t="shared" si="54"/>
        <v>0</v>
      </c>
      <c r="BF226" s="145">
        <f t="shared" si="55"/>
        <v>0</v>
      </c>
      <c r="BG226" s="145">
        <f t="shared" si="56"/>
        <v>0</v>
      </c>
      <c r="BH226" s="145">
        <f t="shared" si="57"/>
        <v>0</v>
      </c>
      <c r="BI226" s="145">
        <f t="shared" si="58"/>
        <v>0</v>
      </c>
      <c r="BJ226" s="18" t="s">
        <v>85</v>
      </c>
      <c r="BK226" s="145">
        <f t="shared" si="59"/>
        <v>0</v>
      </c>
      <c r="BL226" s="18" t="s">
        <v>649</v>
      </c>
      <c r="BM226" s="144" t="s">
        <v>1753</v>
      </c>
    </row>
    <row r="227" spans="2:65" s="1" customFormat="1" ht="16.5" customHeight="1">
      <c r="B227" s="34"/>
      <c r="C227" s="133" t="s">
        <v>1203</v>
      </c>
      <c r="D227" s="133" t="s">
        <v>150</v>
      </c>
      <c r="E227" s="134" t="s">
        <v>1754</v>
      </c>
      <c r="F227" s="135" t="s">
        <v>1292</v>
      </c>
      <c r="G227" s="136" t="s">
        <v>153</v>
      </c>
      <c r="H227" s="137">
        <v>1</v>
      </c>
      <c r="I227" s="138"/>
      <c r="J227" s="139">
        <f t="shared" si="50"/>
        <v>0</v>
      </c>
      <c r="K227" s="135" t="s">
        <v>32</v>
      </c>
      <c r="L227" s="34"/>
      <c r="M227" s="140" t="s">
        <v>32</v>
      </c>
      <c r="N227" s="141" t="s">
        <v>49</v>
      </c>
      <c r="P227" s="142">
        <f t="shared" si="51"/>
        <v>0</v>
      </c>
      <c r="Q227" s="142">
        <v>0</v>
      </c>
      <c r="R227" s="142">
        <f t="shared" si="52"/>
        <v>0</v>
      </c>
      <c r="S227" s="142">
        <v>0</v>
      </c>
      <c r="T227" s="143">
        <f t="shared" si="53"/>
        <v>0</v>
      </c>
      <c r="AR227" s="144" t="s">
        <v>649</v>
      </c>
      <c r="AT227" s="144" t="s">
        <v>150</v>
      </c>
      <c r="AU227" s="144" t="s">
        <v>87</v>
      </c>
      <c r="AY227" s="18" t="s">
        <v>147</v>
      </c>
      <c r="BE227" s="145">
        <f t="shared" si="54"/>
        <v>0</v>
      </c>
      <c r="BF227" s="145">
        <f t="shared" si="55"/>
        <v>0</v>
      </c>
      <c r="BG227" s="145">
        <f t="shared" si="56"/>
        <v>0</v>
      </c>
      <c r="BH227" s="145">
        <f t="shared" si="57"/>
        <v>0</v>
      </c>
      <c r="BI227" s="145">
        <f t="shared" si="58"/>
        <v>0</v>
      </c>
      <c r="BJ227" s="18" t="s">
        <v>85</v>
      </c>
      <c r="BK227" s="145">
        <f t="shared" si="59"/>
        <v>0</v>
      </c>
      <c r="BL227" s="18" t="s">
        <v>649</v>
      </c>
      <c r="BM227" s="144" t="s">
        <v>1755</v>
      </c>
    </row>
    <row r="228" spans="2:65" s="1" customFormat="1" ht="16.5" customHeight="1">
      <c r="B228" s="34"/>
      <c r="C228" s="133" t="s">
        <v>1211</v>
      </c>
      <c r="D228" s="133" t="s">
        <v>150</v>
      </c>
      <c r="E228" s="134" t="s">
        <v>1295</v>
      </c>
      <c r="F228" s="135" t="s">
        <v>1296</v>
      </c>
      <c r="G228" s="136" t="s">
        <v>153</v>
      </c>
      <c r="H228" s="137">
        <v>10</v>
      </c>
      <c r="I228" s="138"/>
      <c r="J228" s="139">
        <f t="shared" si="50"/>
        <v>0</v>
      </c>
      <c r="K228" s="135" t="s">
        <v>32</v>
      </c>
      <c r="L228" s="34"/>
      <c r="M228" s="140" t="s">
        <v>32</v>
      </c>
      <c r="N228" s="141" t="s">
        <v>49</v>
      </c>
      <c r="P228" s="142">
        <f t="shared" si="51"/>
        <v>0</v>
      </c>
      <c r="Q228" s="142">
        <v>0</v>
      </c>
      <c r="R228" s="142">
        <f t="shared" si="52"/>
        <v>0</v>
      </c>
      <c r="S228" s="142">
        <v>0</v>
      </c>
      <c r="T228" s="143">
        <f t="shared" si="53"/>
        <v>0</v>
      </c>
      <c r="AR228" s="144" t="s">
        <v>649</v>
      </c>
      <c r="AT228" s="144" t="s">
        <v>150</v>
      </c>
      <c r="AU228" s="144" t="s">
        <v>87</v>
      </c>
      <c r="AY228" s="18" t="s">
        <v>147</v>
      </c>
      <c r="BE228" s="145">
        <f t="shared" si="54"/>
        <v>0</v>
      </c>
      <c r="BF228" s="145">
        <f t="shared" si="55"/>
        <v>0</v>
      </c>
      <c r="BG228" s="145">
        <f t="shared" si="56"/>
        <v>0</v>
      </c>
      <c r="BH228" s="145">
        <f t="shared" si="57"/>
        <v>0</v>
      </c>
      <c r="BI228" s="145">
        <f t="shared" si="58"/>
        <v>0</v>
      </c>
      <c r="BJ228" s="18" t="s">
        <v>85</v>
      </c>
      <c r="BK228" s="145">
        <f t="shared" si="59"/>
        <v>0</v>
      </c>
      <c r="BL228" s="18" t="s">
        <v>649</v>
      </c>
      <c r="BM228" s="144" t="s">
        <v>1756</v>
      </c>
    </row>
    <row r="229" spans="2:65" s="1" customFormat="1" ht="16.5" customHeight="1">
      <c r="B229" s="34"/>
      <c r="C229" s="133" t="s">
        <v>1213</v>
      </c>
      <c r="D229" s="133" t="s">
        <v>150</v>
      </c>
      <c r="E229" s="134" t="s">
        <v>1757</v>
      </c>
      <c r="F229" s="135" t="s">
        <v>1262</v>
      </c>
      <c r="G229" s="136" t="s">
        <v>1125</v>
      </c>
      <c r="H229" s="137">
        <v>4</v>
      </c>
      <c r="I229" s="138"/>
      <c r="J229" s="139">
        <f t="shared" si="50"/>
        <v>0</v>
      </c>
      <c r="K229" s="135" t="s">
        <v>32</v>
      </c>
      <c r="L229" s="34"/>
      <c r="M229" s="140" t="s">
        <v>32</v>
      </c>
      <c r="N229" s="141" t="s">
        <v>49</v>
      </c>
      <c r="P229" s="142">
        <f t="shared" si="51"/>
        <v>0</v>
      </c>
      <c r="Q229" s="142">
        <v>0</v>
      </c>
      <c r="R229" s="142">
        <f t="shared" si="52"/>
        <v>0</v>
      </c>
      <c r="S229" s="142">
        <v>0</v>
      </c>
      <c r="T229" s="143">
        <f t="shared" si="53"/>
        <v>0</v>
      </c>
      <c r="AR229" s="144" t="s">
        <v>649</v>
      </c>
      <c r="AT229" s="144" t="s">
        <v>150</v>
      </c>
      <c r="AU229" s="144" t="s">
        <v>87</v>
      </c>
      <c r="AY229" s="18" t="s">
        <v>147</v>
      </c>
      <c r="BE229" s="145">
        <f t="shared" si="54"/>
        <v>0</v>
      </c>
      <c r="BF229" s="145">
        <f t="shared" si="55"/>
        <v>0</v>
      </c>
      <c r="BG229" s="145">
        <f t="shared" si="56"/>
        <v>0</v>
      </c>
      <c r="BH229" s="145">
        <f t="shared" si="57"/>
        <v>0</v>
      </c>
      <c r="BI229" s="145">
        <f t="shared" si="58"/>
        <v>0</v>
      </c>
      <c r="BJ229" s="18" t="s">
        <v>85</v>
      </c>
      <c r="BK229" s="145">
        <f t="shared" si="59"/>
        <v>0</v>
      </c>
      <c r="BL229" s="18" t="s">
        <v>649</v>
      </c>
      <c r="BM229" s="144" t="s">
        <v>1758</v>
      </c>
    </row>
    <row r="230" spans="2:65" s="1" customFormat="1" ht="16.5" customHeight="1">
      <c r="B230" s="34"/>
      <c r="C230" s="133" t="s">
        <v>1215</v>
      </c>
      <c r="D230" s="133" t="s">
        <v>150</v>
      </c>
      <c r="E230" s="134" t="s">
        <v>1759</v>
      </c>
      <c r="F230" s="135" t="s">
        <v>1300</v>
      </c>
      <c r="G230" s="136" t="s">
        <v>153</v>
      </c>
      <c r="H230" s="137">
        <v>1</v>
      </c>
      <c r="I230" s="138"/>
      <c r="J230" s="139">
        <f t="shared" si="50"/>
        <v>0</v>
      </c>
      <c r="K230" s="135" t="s">
        <v>32</v>
      </c>
      <c r="L230" s="34"/>
      <c r="M230" s="193" t="s">
        <v>32</v>
      </c>
      <c r="N230" s="194" t="s">
        <v>49</v>
      </c>
      <c r="O230" s="190"/>
      <c r="P230" s="195">
        <f t="shared" si="51"/>
        <v>0</v>
      </c>
      <c r="Q230" s="195">
        <v>0</v>
      </c>
      <c r="R230" s="195">
        <f t="shared" si="52"/>
        <v>0</v>
      </c>
      <c r="S230" s="195">
        <v>0</v>
      </c>
      <c r="T230" s="196">
        <f t="shared" si="53"/>
        <v>0</v>
      </c>
      <c r="AR230" s="144" t="s">
        <v>649</v>
      </c>
      <c r="AT230" s="144" t="s">
        <v>150</v>
      </c>
      <c r="AU230" s="144" t="s">
        <v>87</v>
      </c>
      <c r="AY230" s="18" t="s">
        <v>147</v>
      </c>
      <c r="BE230" s="145">
        <f t="shared" si="54"/>
        <v>0</v>
      </c>
      <c r="BF230" s="145">
        <f t="shared" si="55"/>
        <v>0</v>
      </c>
      <c r="BG230" s="145">
        <f t="shared" si="56"/>
        <v>0</v>
      </c>
      <c r="BH230" s="145">
        <f t="shared" si="57"/>
        <v>0</v>
      </c>
      <c r="BI230" s="145">
        <f t="shared" si="58"/>
        <v>0</v>
      </c>
      <c r="BJ230" s="18" t="s">
        <v>85</v>
      </c>
      <c r="BK230" s="145">
        <f t="shared" si="59"/>
        <v>0</v>
      </c>
      <c r="BL230" s="18" t="s">
        <v>649</v>
      </c>
      <c r="BM230" s="144" t="s">
        <v>1760</v>
      </c>
    </row>
    <row r="231" spans="2:65" s="1" customFormat="1" ht="6.95" customHeight="1">
      <c r="B231" s="43"/>
      <c r="C231" s="44"/>
      <c r="D231" s="44"/>
      <c r="E231" s="44"/>
      <c r="F231" s="44"/>
      <c r="G231" s="44"/>
      <c r="H231" s="44"/>
      <c r="I231" s="44"/>
      <c r="J231" s="44"/>
      <c r="K231" s="44"/>
      <c r="L231" s="34"/>
    </row>
  </sheetData>
  <sheetProtection algorithmName="SHA-512" hashValue="hS4Pi+d+wBpJu7B53gqn+c5Wk9oX0aVdFVb/Q10WjhHE5AUONdogud7R8l83WnaMbtf4KN3ZfboxBx0iqAEpRQ==" saltValue="D+LVenfTj3dyHAz6RBsfVxPPlCragOSISo433NKXksmubfY96NbOFJPEHM5tzxuTzsWqaFk1EGq3ms7zvb+vlQ==" spinCount="100000" sheet="1" objects="1" scenarios="1" formatColumns="0" formatRows="0" autoFilter="0"/>
  <autoFilter ref="C94:K230" xr:uid="{00000000-0009-0000-0000-000005000000}"/>
  <mergeCells count="12">
    <mergeCell ref="E87:H87"/>
    <mergeCell ref="L2:V2"/>
    <mergeCell ref="E50:H50"/>
    <mergeCell ref="E52:H52"/>
    <mergeCell ref="E54:H54"/>
    <mergeCell ref="E83:H83"/>
    <mergeCell ref="E85:H8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0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104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pans="2:46" ht="24.95" customHeight="1">
      <c r="B4" s="21"/>
      <c r="D4" s="22" t="s">
        <v>111</v>
      </c>
      <c r="L4" s="21"/>
      <c r="M4" s="92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3" t="str">
        <f>'Rekapitulace stavby'!K6</f>
        <v>OA Chrudim - rekonstrukce elektroinstalace</v>
      </c>
      <c r="F7" s="324"/>
      <c r="G7" s="324"/>
      <c r="H7" s="324"/>
      <c r="L7" s="21"/>
    </row>
    <row r="8" spans="2:46" ht="12" customHeight="1">
      <c r="B8" s="21"/>
      <c r="D8" s="28" t="s">
        <v>112</v>
      </c>
      <c r="L8" s="21"/>
    </row>
    <row r="9" spans="2:46" s="1" customFormat="1" ht="16.5" customHeight="1">
      <c r="B9" s="34"/>
      <c r="E9" s="323" t="s">
        <v>1366</v>
      </c>
      <c r="F9" s="325"/>
      <c r="G9" s="325"/>
      <c r="H9" s="325"/>
      <c r="L9" s="34"/>
    </row>
    <row r="10" spans="2:46" s="1" customFormat="1" ht="12" customHeight="1">
      <c r="B10" s="34"/>
      <c r="D10" s="28" t="s">
        <v>114</v>
      </c>
      <c r="L10" s="34"/>
    </row>
    <row r="11" spans="2:46" s="1" customFormat="1" ht="16.5" customHeight="1">
      <c r="B11" s="34"/>
      <c r="E11" s="287" t="s">
        <v>1341</v>
      </c>
      <c r="F11" s="325"/>
      <c r="G11" s="325"/>
      <c r="H11" s="325"/>
      <c r="L11" s="34"/>
    </row>
    <row r="12" spans="2:46" s="1" customFormat="1" ht="11.25">
      <c r="B12" s="34"/>
      <c r="L12" s="34"/>
    </row>
    <row r="13" spans="2:46" s="1" customFormat="1" ht="12" customHeight="1">
      <c r="B13" s="34"/>
      <c r="D13" s="28" t="s">
        <v>18</v>
      </c>
      <c r="F13" s="26" t="s">
        <v>19</v>
      </c>
      <c r="I13" s="28" t="s">
        <v>20</v>
      </c>
      <c r="J13" s="26" t="s">
        <v>32</v>
      </c>
      <c r="L13" s="34"/>
    </row>
    <row r="14" spans="2:46" s="1" customFormat="1" ht="12" customHeight="1">
      <c r="B14" s="34"/>
      <c r="D14" s="28" t="s">
        <v>22</v>
      </c>
      <c r="F14" s="26" t="s">
        <v>23</v>
      </c>
      <c r="I14" s="28" t="s">
        <v>24</v>
      </c>
      <c r="J14" s="51" t="str">
        <f>'Rekapitulace stavby'!AN8</f>
        <v>8. 5. 2026</v>
      </c>
      <c r="L14" s="34"/>
    </row>
    <row r="15" spans="2:46" s="1" customFormat="1" ht="10.9" customHeight="1">
      <c r="B15" s="34"/>
      <c r="L15" s="34"/>
    </row>
    <row r="16" spans="2:46" s="1" customFormat="1" ht="12" customHeight="1">
      <c r="B16" s="34"/>
      <c r="D16" s="28" t="s">
        <v>30</v>
      </c>
      <c r="I16" s="28" t="s">
        <v>31</v>
      </c>
      <c r="J16" s="26" t="s">
        <v>32</v>
      </c>
      <c r="L16" s="34"/>
    </row>
    <row r="17" spans="2:12" s="1" customFormat="1" ht="18" customHeight="1">
      <c r="B17" s="34"/>
      <c r="E17" s="26" t="s">
        <v>33</v>
      </c>
      <c r="I17" s="28" t="s">
        <v>34</v>
      </c>
      <c r="J17" s="26" t="s">
        <v>32</v>
      </c>
      <c r="L17" s="34"/>
    </row>
    <row r="18" spans="2:12" s="1" customFormat="1" ht="6.95" customHeight="1">
      <c r="B18" s="34"/>
      <c r="L18" s="34"/>
    </row>
    <row r="19" spans="2:12" s="1" customFormat="1" ht="12" customHeight="1">
      <c r="B19" s="34"/>
      <c r="D19" s="28" t="s">
        <v>35</v>
      </c>
      <c r="I19" s="28" t="s">
        <v>31</v>
      </c>
      <c r="J19" s="29" t="str">
        <f>'Rekapitulace stavby'!AN13</f>
        <v>Vyplň údaj</v>
      </c>
      <c r="L19" s="34"/>
    </row>
    <row r="20" spans="2:12" s="1" customFormat="1" ht="18" customHeight="1">
      <c r="B20" s="34"/>
      <c r="E20" s="326" t="str">
        <f>'Rekapitulace stavby'!E14</f>
        <v>Vyplň údaj</v>
      </c>
      <c r="F20" s="293"/>
      <c r="G20" s="293"/>
      <c r="H20" s="293"/>
      <c r="I20" s="28" t="s">
        <v>34</v>
      </c>
      <c r="J20" s="29" t="str">
        <f>'Rekapitulace stavby'!AN14</f>
        <v>Vyplň údaj</v>
      </c>
      <c r="L20" s="34"/>
    </row>
    <row r="21" spans="2:12" s="1" customFormat="1" ht="6.95" customHeight="1">
      <c r="B21" s="34"/>
      <c r="L21" s="34"/>
    </row>
    <row r="22" spans="2:12" s="1" customFormat="1" ht="12" customHeight="1">
      <c r="B22" s="34"/>
      <c r="D22" s="28" t="s">
        <v>37</v>
      </c>
      <c r="I22" s="28" t="s">
        <v>31</v>
      </c>
      <c r="J22" s="26" t="s">
        <v>32</v>
      </c>
      <c r="L22" s="34"/>
    </row>
    <row r="23" spans="2:12" s="1" customFormat="1" ht="18" customHeight="1">
      <c r="B23" s="34"/>
      <c r="E23" s="26" t="s">
        <v>38</v>
      </c>
      <c r="I23" s="28" t="s">
        <v>34</v>
      </c>
      <c r="J23" s="26" t="s">
        <v>32</v>
      </c>
      <c r="L23" s="34"/>
    </row>
    <row r="24" spans="2:12" s="1" customFormat="1" ht="6.95" customHeight="1">
      <c r="B24" s="34"/>
      <c r="L24" s="34"/>
    </row>
    <row r="25" spans="2:12" s="1" customFormat="1" ht="12" customHeight="1">
      <c r="B25" s="34"/>
      <c r="D25" s="28" t="s">
        <v>40</v>
      </c>
      <c r="I25" s="28" t="s">
        <v>31</v>
      </c>
      <c r="J25" s="26" t="str">
        <f>IF('Rekapitulace stavby'!AN19="","",'Rekapitulace stavby'!AN19)</f>
        <v/>
      </c>
      <c r="L25" s="34"/>
    </row>
    <row r="26" spans="2:12" s="1" customFormat="1" ht="18" customHeight="1">
      <c r="B26" s="34"/>
      <c r="E26" s="26" t="str">
        <f>IF('Rekapitulace stavby'!E20="","",'Rekapitulace stavby'!E20)</f>
        <v xml:space="preserve"> </v>
      </c>
      <c r="I26" s="28" t="s">
        <v>34</v>
      </c>
      <c r="J26" s="26" t="str">
        <f>IF('Rekapitulace stavby'!AN20="","",'Rekapitulace stavby'!AN20)</f>
        <v/>
      </c>
      <c r="L26" s="34"/>
    </row>
    <row r="27" spans="2:12" s="1" customFormat="1" ht="6.95" customHeight="1">
      <c r="B27" s="34"/>
      <c r="L27" s="34"/>
    </row>
    <row r="28" spans="2:12" s="1" customFormat="1" ht="12" customHeight="1">
      <c r="B28" s="34"/>
      <c r="D28" s="28" t="s">
        <v>42</v>
      </c>
      <c r="L28" s="34"/>
    </row>
    <row r="29" spans="2:12" s="7" customFormat="1" ht="16.5" customHeight="1">
      <c r="B29" s="93"/>
      <c r="E29" s="298" t="s">
        <v>32</v>
      </c>
      <c r="F29" s="298"/>
      <c r="G29" s="298"/>
      <c r="H29" s="298"/>
      <c r="L29" s="93"/>
    </row>
    <row r="30" spans="2:12" s="1" customFormat="1" ht="6.95" customHeight="1">
      <c r="B30" s="34"/>
      <c r="L30" s="34"/>
    </row>
    <row r="31" spans="2:12" s="1" customFormat="1" ht="6.95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>
      <c r="B32" s="34"/>
      <c r="D32" s="94" t="s">
        <v>44</v>
      </c>
      <c r="J32" s="65">
        <f>ROUND(J89, 2)</f>
        <v>0</v>
      </c>
      <c r="L32" s="34"/>
    </row>
    <row r="33" spans="2:12" s="1" customFormat="1" ht="6.95" customHeight="1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5" customHeight="1">
      <c r="B34" s="34"/>
      <c r="F34" s="37" t="s">
        <v>46</v>
      </c>
      <c r="I34" s="37" t="s">
        <v>45</v>
      </c>
      <c r="J34" s="37" t="s">
        <v>47</v>
      </c>
      <c r="L34" s="34"/>
    </row>
    <row r="35" spans="2:12" s="1" customFormat="1" ht="14.45" customHeight="1">
      <c r="B35" s="34"/>
      <c r="D35" s="54" t="s">
        <v>48</v>
      </c>
      <c r="E35" s="28" t="s">
        <v>49</v>
      </c>
      <c r="F35" s="85">
        <f>ROUND((SUM(BE89:BE102)),  2)</f>
        <v>0</v>
      </c>
      <c r="I35" s="95">
        <v>0.21</v>
      </c>
      <c r="J35" s="85">
        <f>ROUND(((SUM(BE89:BE102))*I35),  2)</f>
        <v>0</v>
      </c>
      <c r="L35" s="34"/>
    </row>
    <row r="36" spans="2:12" s="1" customFormat="1" ht="14.45" customHeight="1">
      <c r="B36" s="34"/>
      <c r="E36" s="28" t="s">
        <v>50</v>
      </c>
      <c r="F36" s="85">
        <f>ROUND((SUM(BF89:BF102)),  2)</f>
        <v>0</v>
      </c>
      <c r="I36" s="95">
        <v>0.12</v>
      </c>
      <c r="J36" s="85">
        <f>ROUND(((SUM(BF89:BF102))*I36),  2)</f>
        <v>0</v>
      </c>
      <c r="L36" s="34"/>
    </row>
    <row r="37" spans="2:12" s="1" customFormat="1" ht="14.45" hidden="1" customHeight="1">
      <c r="B37" s="34"/>
      <c r="E37" s="28" t="s">
        <v>51</v>
      </c>
      <c r="F37" s="85">
        <f>ROUND((SUM(BG89:BG102)),  2)</f>
        <v>0</v>
      </c>
      <c r="I37" s="95">
        <v>0.21</v>
      </c>
      <c r="J37" s="85">
        <f>0</f>
        <v>0</v>
      </c>
      <c r="L37" s="34"/>
    </row>
    <row r="38" spans="2:12" s="1" customFormat="1" ht="14.45" hidden="1" customHeight="1">
      <c r="B38" s="34"/>
      <c r="E38" s="28" t="s">
        <v>52</v>
      </c>
      <c r="F38" s="85">
        <f>ROUND((SUM(BH89:BH102)),  2)</f>
        <v>0</v>
      </c>
      <c r="I38" s="95">
        <v>0.12</v>
      </c>
      <c r="J38" s="85">
        <f>0</f>
        <v>0</v>
      </c>
      <c r="L38" s="34"/>
    </row>
    <row r="39" spans="2:12" s="1" customFormat="1" ht="14.45" hidden="1" customHeight="1">
      <c r="B39" s="34"/>
      <c r="E39" s="28" t="s">
        <v>53</v>
      </c>
      <c r="F39" s="85">
        <f>ROUND((SUM(BI89:BI102)),  2)</f>
        <v>0</v>
      </c>
      <c r="I39" s="95">
        <v>0</v>
      </c>
      <c r="J39" s="85">
        <f>0</f>
        <v>0</v>
      </c>
      <c r="L39" s="34"/>
    </row>
    <row r="40" spans="2:12" s="1" customFormat="1" ht="6.95" customHeight="1">
      <c r="B40" s="34"/>
      <c r="L40" s="34"/>
    </row>
    <row r="41" spans="2:12" s="1" customFormat="1" ht="25.35" customHeight="1">
      <c r="B41" s="34"/>
      <c r="C41" s="96"/>
      <c r="D41" s="97" t="s">
        <v>54</v>
      </c>
      <c r="E41" s="56"/>
      <c r="F41" s="56"/>
      <c r="G41" s="98" t="s">
        <v>55</v>
      </c>
      <c r="H41" s="99" t="s">
        <v>56</v>
      </c>
      <c r="I41" s="56"/>
      <c r="J41" s="100">
        <f>SUM(J32:J39)</f>
        <v>0</v>
      </c>
      <c r="K41" s="101"/>
      <c r="L41" s="34"/>
    </row>
    <row r="42" spans="2:12" s="1" customFormat="1" ht="14.45" customHeight="1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5" customHeight="1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5" customHeight="1">
      <c r="B47" s="34"/>
      <c r="C47" s="22" t="s">
        <v>116</v>
      </c>
      <c r="L47" s="34"/>
    </row>
    <row r="48" spans="2:12" s="1" customFormat="1" ht="6.95" customHeight="1">
      <c r="B48" s="34"/>
      <c r="L48" s="34"/>
    </row>
    <row r="49" spans="2:47" s="1" customFormat="1" ht="12" customHeight="1">
      <c r="B49" s="34"/>
      <c r="C49" s="28" t="s">
        <v>16</v>
      </c>
      <c r="L49" s="34"/>
    </row>
    <row r="50" spans="2:47" s="1" customFormat="1" ht="16.5" customHeight="1">
      <c r="B50" s="34"/>
      <c r="E50" s="323" t="str">
        <f>E7</f>
        <v>OA Chrudim - rekonstrukce elektroinstalace</v>
      </c>
      <c r="F50" s="324"/>
      <c r="G50" s="324"/>
      <c r="H50" s="324"/>
      <c r="L50" s="34"/>
    </row>
    <row r="51" spans="2:47" ht="12" customHeight="1">
      <c r="B51" s="21"/>
      <c r="C51" s="28" t="s">
        <v>112</v>
      </c>
      <c r="L51" s="21"/>
    </row>
    <row r="52" spans="2:47" s="1" customFormat="1" ht="16.5" customHeight="1">
      <c r="B52" s="34"/>
      <c r="E52" s="323" t="s">
        <v>1366</v>
      </c>
      <c r="F52" s="325"/>
      <c r="G52" s="325"/>
      <c r="H52" s="325"/>
      <c r="L52" s="34"/>
    </row>
    <row r="53" spans="2:47" s="1" customFormat="1" ht="12" customHeight="1">
      <c r="B53" s="34"/>
      <c r="C53" s="28" t="s">
        <v>114</v>
      </c>
      <c r="L53" s="34"/>
    </row>
    <row r="54" spans="2:47" s="1" customFormat="1" ht="16.5" customHeight="1">
      <c r="B54" s="34"/>
      <c r="E54" s="287" t="str">
        <f>E11</f>
        <v>VRN - Vedlejší rozpočtové náklady</v>
      </c>
      <c r="F54" s="325"/>
      <c r="G54" s="325"/>
      <c r="H54" s="325"/>
      <c r="L54" s="34"/>
    </row>
    <row r="55" spans="2:47" s="1" customFormat="1" ht="6.95" customHeight="1">
      <c r="B55" s="34"/>
      <c r="L55" s="34"/>
    </row>
    <row r="56" spans="2:47" s="1" customFormat="1" ht="12" customHeight="1">
      <c r="B56" s="34"/>
      <c r="C56" s="28" t="s">
        <v>22</v>
      </c>
      <c r="F56" s="26" t="str">
        <f>F14</f>
        <v>Tyršovo nám. 250, 537 01 Chrudim</v>
      </c>
      <c r="I56" s="28" t="s">
        <v>24</v>
      </c>
      <c r="J56" s="51" t="str">
        <f>IF(J14="","",J14)</f>
        <v>8. 5. 2026</v>
      </c>
      <c r="L56" s="34"/>
    </row>
    <row r="57" spans="2:47" s="1" customFormat="1" ht="6.95" customHeight="1">
      <c r="B57" s="34"/>
      <c r="L57" s="34"/>
    </row>
    <row r="58" spans="2:47" s="1" customFormat="1" ht="15.2" customHeight="1">
      <c r="B58" s="34"/>
      <c r="C58" s="28" t="s">
        <v>30</v>
      </c>
      <c r="F58" s="26" t="str">
        <f>E17</f>
        <v>Pardubický kraj</v>
      </c>
      <c r="I58" s="28" t="s">
        <v>37</v>
      </c>
      <c r="J58" s="32" t="str">
        <f>E23</f>
        <v>AZ Optimal</v>
      </c>
      <c r="L58" s="34"/>
    </row>
    <row r="59" spans="2:47" s="1" customFormat="1" ht="15.2" customHeight="1">
      <c r="B59" s="34"/>
      <c r="C59" s="28" t="s">
        <v>35</v>
      </c>
      <c r="F59" s="26" t="str">
        <f>IF(E20="","",E20)</f>
        <v>Vyplň údaj</v>
      </c>
      <c r="I59" s="28" t="s">
        <v>40</v>
      </c>
      <c r="J59" s="32" t="str">
        <f>E26</f>
        <v xml:space="preserve"> </v>
      </c>
      <c r="L59" s="34"/>
    </row>
    <row r="60" spans="2:47" s="1" customFormat="1" ht="10.35" customHeight="1">
      <c r="B60" s="34"/>
      <c r="L60" s="34"/>
    </row>
    <row r="61" spans="2:47" s="1" customFormat="1" ht="29.25" customHeight="1">
      <c r="B61" s="34"/>
      <c r="C61" s="102" t="s">
        <v>117</v>
      </c>
      <c r="D61" s="96"/>
      <c r="E61" s="96"/>
      <c r="F61" s="96"/>
      <c r="G61" s="96"/>
      <c r="H61" s="96"/>
      <c r="I61" s="96"/>
      <c r="J61" s="103" t="s">
        <v>118</v>
      </c>
      <c r="K61" s="96"/>
      <c r="L61" s="34"/>
    </row>
    <row r="62" spans="2:47" s="1" customFormat="1" ht="10.35" customHeight="1">
      <c r="B62" s="34"/>
      <c r="L62" s="34"/>
    </row>
    <row r="63" spans="2:47" s="1" customFormat="1" ht="22.9" customHeight="1">
      <c r="B63" s="34"/>
      <c r="C63" s="104" t="s">
        <v>76</v>
      </c>
      <c r="J63" s="65">
        <f>J89</f>
        <v>0</v>
      </c>
      <c r="L63" s="34"/>
      <c r="AU63" s="18" t="s">
        <v>119</v>
      </c>
    </row>
    <row r="64" spans="2:47" s="8" customFormat="1" ht="24.95" customHeight="1">
      <c r="B64" s="105"/>
      <c r="D64" s="106" t="s">
        <v>1341</v>
      </c>
      <c r="E64" s="107"/>
      <c r="F64" s="107"/>
      <c r="G64" s="107"/>
      <c r="H64" s="107"/>
      <c r="I64" s="107"/>
      <c r="J64" s="108">
        <f>J90</f>
        <v>0</v>
      </c>
      <c r="L64" s="105"/>
    </row>
    <row r="65" spans="2:12" s="9" customFormat="1" ht="19.899999999999999" customHeight="1">
      <c r="B65" s="109"/>
      <c r="D65" s="110" t="s">
        <v>1342</v>
      </c>
      <c r="E65" s="111"/>
      <c r="F65" s="111"/>
      <c r="G65" s="111"/>
      <c r="H65" s="111"/>
      <c r="I65" s="111"/>
      <c r="J65" s="112">
        <f>J91</f>
        <v>0</v>
      </c>
      <c r="L65" s="109"/>
    </row>
    <row r="66" spans="2:12" s="9" customFormat="1" ht="19.899999999999999" customHeight="1">
      <c r="B66" s="109"/>
      <c r="D66" s="110" t="s">
        <v>1343</v>
      </c>
      <c r="E66" s="111"/>
      <c r="F66" s="111"/>
      <c r="G66" s="111"/>
      <c r="H66" s="111"/>
      <c r="I66" s="111"/>
      <c r="J66" s="112">
        <f>J95</f>
        <v>0</v>
      </c>
      <c r="L66" s="109"/>
    </row>
    <row r="67" spans="2:12" s="9" customFormat="1" ht="19.899999999999999" customHeight="1">
      <c r="B67" s="109"/>
      <c r="D67" s="110" t="s">
        <v>1344</v>
      </c>
      <c r="E67" s="111"/>
      <c r="F67" s="111"/>
      <c r="G67" s="111"/>
      <c r="H67" s="111"/>
      <c r="I67" s="111"/>
      <c r="J67" s="112">
        <f>J99</f>
        <v>0</v>
      </c>
      <c r="L67" s="109"/>
    </row>
    <row r="68" spans="2:12" s="1" customFormat="1" ht="21.75" customHeight="1">
      <c r="B68" s="34"/>
      <c r="L68" s="34"/>
    </row>
    <row r="69" spans="2:12" s="1" customFormat="1" ht="6.95" customHeight="1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34"/>
    </row>
    <row r="73" spans="2:12" s="1" customFormat="1" ht="6.95" customHeight="1">
      <c r="B73" s="45"/>
      <c r="C73" s="46"/>
      <c r="D73" s="46"/>
      <c r="E73" s="46"/>
      <c r="F73" s="46"/>
      <c r="G73" s="46"/>
      <c r="H73" s="46"/>
      <c r="I73" s="46"/>
      <c r="J73" s="46"/>
      <c r="K73" s="46"/>
      <c r="L73" s="34"/>
    </row>
    <row r="74" spans="2:12" s="1" customFormat="1" ht="24.95" customHeight="1">
      <c r="B74" s="34"/>
      <c r="C74" s="22" t="s">
        <v>132</v>
      </c>
      <c r="L74" s="34"/>
    </row>
    <row r="75" spans="2:12" s="1" customFormat="1" ht="6.95" customHeight="1">
      <c r="B75" s="34"/>
      <c r="L75" s="34"/>
    </row>
    <row r="76" spans="2:12" s="1" customFormat="1" ht="12" customHeight="1">
      <c r="B76" s="34"/>
      <c r="C76" s="28" t="s">
        <v>16</v>
      </c>
      <c r="L76" s="34"/>
    </row>
    <row r="77" spans="2:12" s="1" customFormat="1" ht="16.5" customHeight="1">
      <c r="B77" s="34"/>
      <c r="E77" s="323" t="str">
        <f>E7</f>
        <v>OA Chrudim - rekonstrukce elektroinstalace</v>
      </c>
      <c r="F77" s="324"/>
      <c r="G77" s="324"/>
      <c r="H77" s="324"/>
      <c r="L77" s="34"/>
    </row>
    <row r="78" spans="2:12" ht="12" customHeight="1">
      <c r="B78" s="21"/>
      <c r="C78" s="28" t="s">
        <v>112</v>
      </c>
      <c r="L78" s="21"/>
    </row>
    <row r="79" spans="2:12" s="1" customFormat="1" ht="16.5" customHeight="1">
      <c r="B79" s="34"/>
      <c r="E79" s="323" t="s">
        <v>1366</v>
      </c>
      <c r="F79" s="325"/>
      <c r="G79" s="325"/>
      <c r="H79" s="325"/>
      <c r="L79" s="34"/>
    </row>
    <row r="80" spans="2:12" s="1" customFormat="1" ht="12" customHeight="1">
      <c r="B80" s="34"/>
      <c r="C80" s="28" t="s">
        <v>114</v>
      </c>
      <c r="L80" s="34"/>
    </row>
    <row r="81" spans="2:65" s="1" customFormat="1" ht="16.5" customHeight="1">
      <c r="B81" s="34"/>
      <c r="E81" s="287" t="str">
        <f>E11</f>
        <v>VRN - Vedlejší rozpočtové náklady</v>
      </c>
      <c r="F81" s="325"/>
      <c r="G81" s="325"/>
      <c r="H81" s="325"/>
      <c r="L81" s="34"/>
    </row>
    <row r="82" spans="2:65" s="1" customFormat="1" ht="6.95" customHeight="1">
      <c r="B82" s="34"/>
      <c r="L82" s="34"/>
    </row>
    <row r="83" spans="2:65" s="1" customFormat="1" ht="12" customHeight="1">
      <c r="B83" s="34"/>
      <c r="C83" s="28" t="s">
        <v>22</v>
      </c>
      <c r="F83" s="26" t="str">
        <f>F14</f>
        <v>Tyršovo nám. 250, 537 01 Chrudim</v>
      </c>
      <c r="I83" s="28" t="s">
        <v>24</v>
      </c>
      <c r="J83" s="51" t="str">
        <f>IF(J14="","",J14)</f>
        <v>8. 5. 2026</v>
      </c>
      <c r="L83" s="34"/>
    </row>
    <row r="84" spans="2:65" s="1" customFormat="1" ht="6.95" customHeight="1">
      <c r="B84" s="34"/>
      <c r="L84" s="34"/>
    </row>
    <row r="85" spans="2:65" s="1" customFormat="1" ht="15.2" customHeight="1">
      <c r="B85" s="34"/>
      <c r="C85" s="28" t="s">
        <v>30</v>
      </c>
      <c r="F85" s="26" t="str">
        <f>E17</f>
        <v>Pardubický kraj</v>
      </c>
      <c r="I85" s="28" t="s">
        <v>37</v>
      </c>
      <c r="J85" s="32" t="str">
        <f>E23</f>
        <v>AZ Optimal</v>
      </c>
      <c r="L85" s="34"/>
    </row>
    <row r="86" spans="2:65" s="1" customFormat="1" ht="15.2" customHeight="1">
      <c r="B86" s="34"/>
      <c r="C86" s="28" t="s">
        <v>35</v>
      </c>
      <c r="F86" s="26" t="str">
        <f>IF(E20="","",E20)</f>
        <v>Vyplň údaj</v>
      </c>
      <c r="I86" s="28" t="s">
        <v>40</v>
      </c>
      <c r="J86" s="32" t="str">
        <f>E26</f>
        <v xml:space="preserve"> </v>
      </c>
      <c r="L86" s="34"/>
    </row>
    <row r="87" spans="2:65" s="1" customFormat="1" ht="10.35" customHeight="1">
      <c r="B87" s="34"/>
      <c r="L87" s="34"/>
    </row>
    <row r="88" spans="2:65" s="10" customFormat="1" ht="29.25" customHeight="1">
      <c r="B88" s="113"/>
      <c r="C88" s="114" t="s">
        <v>133</v>
      </c>
      <c r="D88" s="115" t="s">
        <v>63</v>
      </c>
      <c r="E88" s="115" t="s">
        <v>59</v>
      </c>
      <c r="F88" s="115" t="s">
        <v>60</v>
      </c>
      <c r="G88" s="115" t="s">
        <v>134</v>
      </c>
      <c r="H88" s="115" t="s">
        <v>135</v>
      </c>
      <c r="I88" s="115" t="s">
        <v>136</v>
      </c>
      <c r="J88" s="115" t="s">
        <v>118</v>
      </c>
      <c r="K88" s="116" t="s">
        <v>137</v>
      </c>
      <c r="L88" s="113"/>
      <c r="M88" s="58" t="s">
        <v>32</v>
      </c>
      <c r="N88" s="59" t="s">
        <v>48</v>
      </c>
      <c r="O88" s="59" t="s">
        <v>138</v>
      </c>
      <c r="P88" s="59" t="s">
        <v>139</v>
      </c>
      <c r="Q88" s="59" t="s">
        <v>140</v>
      </c>
      <c r="R88" s="59" t="s">
        <v>141</v>
      </c>
      <c r="S88" s="59" t="s">
        <v>142</v>
      </c>
      <c r="T88" s="60" t="s">
        <v>143</v>
      </c>
    </row>
    <row r="89" spans="2:65" s="1" customFormat="1" ht="22.9" customHeight="1">
      <c r="B89" s="34"/>
      <c r="C89" s="63" t="s">
        <v>144</v>
      </c>
      <c r="J89" s="117">
        <f>BK89</f>
        <v>0</v>
      </c>
      <c r="L89" s="34"/>
      <c r="M89" s="61"/>
      <c r="N89" s="52"/>
      <c r="O89" s="52"/>
      <c r="P89" s="118">
        <f>P90</f>
        <v>0</v>
      </c>
      <c r="Q89" s="52"/>
      <c r="R89" s="118">
        <f>R90</f>
        <v>0</v>
      </c>
      <c r="S89" s="52"/>
      <c r="T89" s="119">
        <f>T90</f>
        <v>0</v>
      </c>
      <c r="AT89" s="18" t="s">
        <v>77</v>
      </c>
      <c r="AU89" s="18" t="s">
        <v>119</v>
      </c>
      <c r="BK89" s="120">
        <f>BK90</f>
        <v>0</v>
      </c>
    </row>
    <row r="90" spans="2:65" s="11" customFormat="1" ht="25.9" customHeight="1">
      <c r="B90" s="121"/>
      <c r="D90" s="122" t="s">
        <v>77</v>
      </c>
      <c r="E90" s="123" t="s">
        <v>96</v>
      </c>
      <c r="F90" s="123" t="s">
        <v>97</v>
      </c>
      <c r="I90" s="124"/>
      <c r="J90" s="125">
        <f>BK90</f>
        <v>0</v>
      </c>
      <c r="L90" s="121"/>
      <c r="M90" s="126"/>
      <c r="P90" s="127">
        <f>P91+P95+P99</f>
        <v>0</v>
      </c>
      <c r="R90" s="127">
        <f>R91+R95+R99</f>
        <v>0</v>
      </c>
      <c r="T90" s="128">
        <f>T91+T95+T99</f>
        <v>0</v>
      </c>
      <c r="AR90" s="122" t="s">
        <v>218</v>
      </c>
      <c r="AT90" s="129" t="s">
        <v>77</v>
      </c>
      <c r="AU90" s="129" t="s">
        <v>78</v>
      </c>
      <c r="AY90" s="122" t="s">
        <v>147</v>
      </c>
      <c r="BK90" s="130">
        <f>BK91+BK95+BK99</f>
        <v>0</v>
      </c>
    </row>
    <row r="91" spans="2:65" s="11" customFormat="1" ht="22.9" customHeight="1">
      <c r="B91" s="121"/>
      <c r="D91" s="122" t="s">
        <v>77</v>
      </c>
      <c r="E91" s="131" t="s">
        <v>1345</v>
      </c>
      <c r="F91" s="131" t="s">
        <v>1346</v>
      </c>
      <c r="I91" s="124"/>
      <c r="J91" s="132">
        <f>BK91</f>
        <v>0</v>
      </c>
      <c r="L91" s="121"/>
      <c r="M91" s="126"/>
      <c r="P91" s="127">
        <f>SUM(P92:P94)</f>
        <v>0</v>
      </c>
      <c r="R91" s="127">
        <f>SUM(R92:R94)</f>
        <v>0</v>
      </c>
      <c r="T91" s="128">
        <f>SUM(T92:T94)</f>
        <v>0</v>
      </c>
      <c r="AR91" s="122" t="s">
        <v>218</v>
      </c>
      <c r="AT91" s="129" t="s">
        <v>77</v>
      </c>
      <c r="AU91" s="129" t="s">
        <v>85</v>
      </c>
      <c r="AY91" s="122" t="s">
        <v>147</v>
      </c>
      <c r="BK91" s="130">
        <f>SUM(BK92:BK94)</f>
        <v>0</v>
      </c>
    </row>
    <row r="92" spans="2:65" s="1" customFormat="1" ht="16.5" customHeight="1">
      <c r="B92" s="34"/>
      <c r="C92" s="133" t="s">
        <v>85</v>
      </c>
      <c r="D92" s="133" t="s">
        <v>150</v>
      </c>
      <c r="E92" s="134" t="s">
        <v>1347</v>
      </c>
      <c r="F92" s="135" t="s">
        <v>1346</v>
      </c>
      <c r="G92" s="136" t="s">
        <v>1348</v>
      </c>
      <c r="H92" s="137">
        <v>1</v>
      </c>
      <c r="I92" s="138"/>
      <c r="J92" s="139">
        <f>ROUND(I92*H92,2)</f>
        <v>0</v>
      </c>
      <c r="K92" s="135" t="s">
        <v>154</v>
      </c>
      <c r="L92" s="34"/>
      <c r="M92" s="140" t="s">
        <v>32</v>
      </c>
      <c r="N92" s="141" t="s">
        <v>49</v>
      </c>
      <c r="P92" s="142">
        <f>O92*H92</f>
        <v>0</v>
      </c>
      <c r="Q92" s="142">
        <v>0</v>
      </c>
      <c r="R92" s="142">
        <f>Q92*H92</f>
        <v>0</v>
      </c>
      <c r="S92" s="142">
        <v>0</v>
      </c>
      <c r="T92" s="143">
        <f>S92*H92</f>
        <v>0</v>
      </c>
      <c r="AR92" s="144" t="s">
        <v>1349</v>
      </c>
      <c r="AT92" s="144" t="s">
        <v>150</v>
      </c>
      <c r="AU92" s="144" t="s">
        <v>87</v>
      </c>
      <c r="AY92" s="18" t="s">
        <v>147</v>
      </c>
      <c r="BE92" s="145">
        <f>IF(N92="základní",J92,0)</f>
        <v>0</v>
      </c>
      <c r="BF92" s="145">
        <f>IF(N92="snížená",J92,0)</f>
        <v>0</v>
      </c>
      <c r="BG92" s="145">
        <f>IF(N92="zákl. přenesená",J92,0)</f>
        <v>0</v>
      </c>
      <c r="BH92" s="145">
        <f>IF(N92="sníž. přenesená",J92,0)</f>
        <v>0</v>
      </c>
      <c r="BI92" s="145">
        <f>IF(N92="nulová",J92,0)</f>
        <v>0</v>
      </c>
      <c r="BJ92" s="18" t="s">
        <v>85</v>
      </c>
      <c r="BK92" s="145">
        <f>ROUND(I92*H92,2)</f>
        <v>0</v>
      </c>
      <c r="BL92" s="18" t="s">
        <v>1349</v>
      </c>
      <c r="BM92" s="144" t="s">
        <v>1761</v>
      </c>
    </row>
    <row r="93" spans="2:65" s="1" customFormat="1" ht="11.25">
      <c r="B93" s="34"/>
      <c r="D93" s="146" t="s">
        <v>157</v>
      </c>
      <c r="F93" s="147" t="s">
        <v>1351</v>
      </c>
      <c r="I93" s="148"/>
      <c r="L93" s="34"/>
      <c r="M93" s="149"/>
      <c r="T93" s="55"/>
      <c r="AT93" s="18" t="s">
        <v>157</v>
      </c>
      <c r="AU93" s="18" t="s">
        <v>87</v>
      </c>
    </row>
    <row r="94" spans="2:65" s="1" customFormat="1" ht="29.25">
      <c r="B94" s="34"/>
      <c r="D94" s="151" t="s">
        <v>168</v>
      </c>
      <c r="F94" s="165" t="s">
        <v>1352</v>
      </c>
      <c r="I94" s="148"/>
      <c r="L94" s="34"/>
      <c r="M94" s="149"/>
      <c r="T94" s="55"/>
      <c r="AT94" s="18" t="s">
        <v>168</v>
      </c>
      <c r="AU94" s="18" t="s">
        <v>87</v>
      </c>
    </row>
    <row r="95" spans="2:65" s="11" customFormat="1" ht="22.9" customHeight="1">
      <c r="B95" s="121"/>
      <c r="D95" s="122" t="s">
        <v>77</v>
      </c>
      <c r="E95" s="131" t="s">
        <v>1353</v>
      </c>
      <c r="F95" s="131" t="s">
        <v>1354</v>
      </c>
      <c r="I95" s="124"/>
      <c r="J95" s="132">
        <f>BK95</f>
        <v>0</v>
      </c>
      <c r="L95" s="121"/>
      <c r="M95" s="126"/>
      <c r="P95" s="127">
        <f>SUM(P96:P98)</f>
        <v>0</v>
      </c>
      <c r="R95" s="127">
        <f>SUM(R96:R98)</f>
        <v>0</v>
      </c>
      <c r="T95" s="128">
        <f>SUM(T96:T98)</f>
        <v>0</v>
      </c>
      <c r="AR95" s="122" t="s">
        <v>218</v>
      </c>
      <c r="AT95" s="129" t="s">
        <v>77</v>
      </c>
      <c r="AU95" s="129" t="s">
        <v>85</v>
      </c>
      <c r="AY95" s="122" t="s">
        <v>147</v>
      </c>
      <c r="BK95" s="130">
        <f>SUM(BK96:BK98)</f>
        <v>0</v>
      </c>
    </row>
    <row r="96" spans="2:65" s="1" customFormat="1" ht="16.5" customHeight="1">
      <c r="B96" s="34"/>
      <c r="C96" s="133" t="s">
        <v>87</v>
      </c>
      <c r="D96" s="133" t="s">
        <v>150</v>
      </c>
      <c r="E96" s="134" t="s">
        <v>1355</v>
      </c>
      <c r="F96" s="135" t="s">
        <v>1356</v>
      </c>
      <c r="G96" s="136" t="s">
        <v>1348</v>
      </c>
      <c r="H96" s="137">
        <v>1</v>
      </c>
      <c r="I96" s="138"/>
      <c r="J96" s="139">
        <f>ROUND(I96*H96,2)</f>
        <v>0</v>
      </c>
      <c r="K96" s="135" t="s">
        <v>154</v>
      </c>
      <c r="L96" s="34"/>
      <c r="M96" s="140" t="s">
        <v>32</v>
      </c>
      <c r="N96" s="141" t="s">
        <v>49</v>
      </c>
      <c r="P96" s="142">
        <f>O96*H96</f>
        <v>0</v>
      </c>
      <c r="Q96" s="142">
        <v>0</v>
      </c>
      <c r="R96" s="142">
        <f>Q96*H96</f>
        <v>0</v>
      </c>
      <c r="S96" s="142">
        <v>0</v>
      </c>
      <c r="T96" s="143">
        <f>S96*H96</f>
        <v>0</v>
      </c>
      <c r="AR96" s="144" t="s">
        <v>1349</v>
      </c>
      <c r="AT96" s="144" t="s">
        <v>150</v>
      </c>
      <c r="AU96" s="144" t="s">
        <v>87</v>
      </c>
      <c r="AY96" s="18" t="s">
        <v>147</v>
      </c>
      <c r="BE96" s="145">
        <f>IF(N96="základní",J96,0)</f>
        <v>0</v>
      </c>
      <c r="BF96" s="145">
        <f>IF(N96="snížená",J96,0)</f>
        <v>0</v>
      </c>
      <c r="BG96" s="145">
        <f>IF(N96="zákl. přenesená",J96,0)</f>
        <v>0</v>
      </c>
      <c r="BH96" s="145">
        <f>IF(N96="sníž. přenesená",J96,0)</f>
        <v>0</v>
      </c>
      <c r="BI96" s="145">
        <f>IF(N96="nulová",J96,0)</f>
        <v>0</v>
      </c>
      <c r="BJ96" s="18" t="s">
        <v>85</v>
      </c>
      <c r="BK96" s="145">
        <f>ROUND(I96*H96,2)</f>
        <v>0</v>
      </c>
      <c r="BL96" s="18" t="s">
        <v>1349</v>
      </c>
      <c r="BM96" s="144" t="s">
        <v>1762</v>
      </c>
    </row>
    <row r="97" spans="2:65" s="1" customFormat="1" ht="11.25">
      <c r="B97" s="34"/>
      <c r="D97" s="146" t="s">
        <v>157</v>
      </c>
      <c r="F97" s="147" t="s">
        <v>1358</v>
      </c>
      <c r="I97" s="148"/>
      <c r="L97" s="34"/>
      <c r="M97" s="149"/>
      <c r="T97" s="55"/>
      <c r="AT97" s="18" t="s">
        <v>157</v>
      </c>
      <c r="AU97" s="18" t="s">
        <v>87</v>
      </c>
    </row>
    <row r="98" spans="2:65" s="1" customFormat="1" ht="39">
      <c r="B98" s="34"/>
      <c r="D98" s="151" t="s">
        <v>168</v>
      </c>
      <c r="F98" s="165" t="s">
        <v>1359</v>
      </c>
      <c r="I98" s="148"/>
      <c r="L98" s="34"/>
      <c r="M98" s="149"/>
      <c r="T98" s="55"/>
      <c r="AT98" s="18" t="s">
        <v>168</v>
      </c>
      <c r="AU98" s="18" t="s">
        <v>87</v>
      </c>
    </row>
    <row r="99" spans="2:65" s="11" customFormat="1" ht="22.9" customHeight="1">
      <c r="B99" s="121"/>
      <c r="D99" s="122" t="s">
        <v>77</v>
      </c>
      <c r="E99" s="131" t="s">
        <v>1360</v>
      </c>
      <c r="F99" s="131" t="s">
        <v>1117</v>
      </c>
      <c r="I99" s="124"/>
      <c r="J99" s="132">
        <f>BK99</f>
        <v>0</v>
      </c>
      <c r="L99" s="121"/>
      <c r="M99" s="126"/>
      <c r="P99" s="127">
        <f>SUM(P100:P102)</f>
        <v>0</v>
      </c>
      <c r="R99" s="127">
        <f>SUM(R100:R102)</f>
        <v>0</v>
      </c>
      <c r="T99" s="128">
        <f>SUM(T100:T102)</f>
        <v>0</v>
      </c>
      <c r="AR99" s="122" t="s">
        <v>218</v>
      </c>
      <c r="AT99" s="129" t="s">
        <v>77</v>
      </c>
      <c r="AU99" s="129" t="s">
        <v>85</v>
      </c>
      <c r="AY99" s="122" t="s">
        <v>147</v>
      </c>
      <c r="BK99" s="130">
        <f>SUM(BK100:BK102)</f>
        <v>0</v>
      </c>
    </row>
    <row r="100" spans="2:65" s="1" customFormat="1" ht="16.5" customHeight="1">
      <c r="B100" s="34"/>
      <c r="C100" s="133" t="s">
        <v>190</v>
      </c>
      <c r="D100" s="133" t="s">
        <v>150</v>
      </c>
      <c r="E100" s="134" t="s">
        <v>1361</v>
      </c>
      <c r="F100" s="135" t="s">
        <v>1362</v>
      </c>
      <c r="G100" s="136" t="s">
        <v>1348</v>
      </c>
      <c r="H100" s="137">
        <v>1</v>
      </c>
      <c r="I100" s="138"/>
      <c r="J100" s="139">
        <f>ROUND(I100*H100,2)</f>
        <v>0</v>
      </c>
      <c r="K100" s="135" t="s">
        <v>154</v>
      </c>
      <c r="L100" s="34"/>
      <c r="M100" s="140" t="s">
        <v>32</v>
      </c>
      <c r="N100" s="141" t="s">
        <v>49</v>
      </c>
      <c r="P100" s="142">
        <f>O100*H100</f>
        <v>0</v>
      </c>
      <c r="Q100" s="142">
        <v>0</v>
      </c>
      <c r="R100" s="142">
        <f>Q100*H100</f>
        <v>0</v>
      </c>
      <c r="S100" s="142">
        <v>0</v>
      </c>
      <c r="T100" s="143">
        <f>S100*H100</f>
        <v>0</v>
      </c>
      <c r="AR100" s="144" t="s">
        <v>1349</v>
      </c>
      <c r="AT100" s="144" t="s">
        <v>150</v>
      </c>
      <c r="AU100" s="144" t="s">
        <v>87</v>
      </c>
      <c r="AY100" s="18" t="s">
        <v>147</v>
      </c>
      <c r="BE100" s="145">
        <f>IF(N100="základní",J100,0)</f>
        <v>0</v>
      </c>
      <c r="BF100" s="145">
        <f>IF(N100="snížená",J100,0)</f>
        <v>0</v>
      </c>
      <c r="BG100" s="145">
        <f>IF(N100="zákl. přenesená",J100,0)</f>
        <v>0</v>
      </c>
      <c r="BH100" s="145">
        <f>IF(N100="sníž. přenesená",J100,0)</f>
        <v>0</v>
      </c>
      <c r="BI100" s="145">
        <f>IF(N100="nulová",J100,0)</f>
        <v>0</v>
      </c>
      <c r="BJ100" s="18" t="s">
        <v>85</v>
      </c>
      <c r="BK100" s="145">
        <f>ROUND(I100*H100,2)</f>
        <v>0</v>
      </c>
      <c r="BL100" s="18" t="s">
        <v>1349</v>
      </c>
      <c r="BM100" s="144" t="s">
        <v>1763</v>
      </c>
    </row>
    <row r="101" spans="2:65" s="1" customFormat="1" ht="11.25">
      <c r="B101" s="34"/>
      <c r="D101" s="146" t="s">
        <v>157</v>
      </c>
      <c r="F101" s="147" t="s">
        <v>1364</v>
      </c>
      <c r="I101" s="148"/>
      <c r="L101" s="34"/>
      <c r="M101" s="149"/>
      <c r="T101" s="55"/>
      <c r="AT101" s="18" t="s">
        <v>157</v>
      </c>
      <c r="AU101" s="18" t="s">
        <v>87</v>
      </c>
    </row>
    <row r="102" spans="2:65" s="1" customFormat="1" ht="19.5">
      <c r="B102" s="34"/>
      <c r="D102" s="151" t="s">
        <v>168</v>
      </c>
      <c r="F102" s="165" t="s">
        <v>1365</v>
      </c>
      <c r="I102" s="148"/>
      <c r="L102" s="34"/>
      <c r="M102" s="189"/>
      <c r="N102" s="190"/>
      <c r="O102" s="190"/>
      <c r="P102" s="190"/>
      <c r="Q102" s="190"/>
      <c r="R102" s="190"/>
      <c r="S102" s="190"/>
      <c r="T102" s="191"/>
      <c r="AT102" s="18" t="s">
        <v>168</v>
      </c>
      <c r="AU102" s="18" t="s">
        <v>87</v>
      </c>
    </row>
    <row r="103" spans="2:65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4"/>
    </row>
  </sheetData>
  <sheetProtection algorithmName="SHA-512" hashValue="Z9tMpeGgPSuXP73UGCNNVH14hMw0DblwQDE6grsg+h2WtWDsaOVxx7xaKL3TdakY7GVMN+UMe+cAWvig79azVQ==" saltValue="fvIMxeQRrBKCycxN6V2CVJZ/wLBnNY0YMqUsLxeqJUCT4AxTW6FFvKyp1L7j+IHIgZS4CxeE0iTsA+8xf+jFfg==" spinCount="100000" sheet="1" objects="1" scenarios="1" formatColumns="0" formatRows="0" autoFilter="0"/>
  <autoFilter ref="C88:K102" xr:uid="{00000000-0009-0000-0000-000006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hyperlinks>
    <hyperlink ref="F93" r:id="rId1" xr:uid="{00000000-0004-0000-0600-000000000000}"/>
    <hyperlink ref="F97" r:id="rId2" xr:uid="{00000000-0004-0000-0600-000001000000}"/>
    <hyperlink ref="F101" r:id="rId3" xr:uid="{00000000-0004-0000-06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55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108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pans="2:46" ht="24.95" customHeight="1">
      <c r="B4" s="21"/>
      <c r="D4" s="22" t="s">
        <v>111</v>
      </c>
      <c r="L4" s="21"/>
      <c r="M4" s="92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3" t="str">
        <f>'Rekapitulace stavby'!K6</f>
        <v>OA Chrudim - rekonstrukce elektroinstalace</v>
      </c>
      <c r="F7" s="324"/>
      <c r="G7" s="324"/>
      <c r="H7" s="324"/>
      <c r="L7" s="21"/>
    </row>
    <row r="8" spans="2:46" ht="12" customHeight="1">
      <c r="B8" s="21"/>
      <c r="D8" s="28" t="s">
        <v>112</v>
      </c>
      <c r="L8" s="21"/>
    </row>
    <row r="9" spans="2:46" s="1" customFormat="1" ht="16.5" customHeight="1">
      <c r="B9" s="34"/>
      <c r="E9" s="323" t="s">
        <v>1764</v>
      </c>
      <c r="F9" s="325"/>
      <c r="G9" s="325"/>
      <c r="H9" s="325"/>
      <c r="L9" s="34"/>
    </row>
    <row r="10" spans="2:46" s="1" customFormat="1" ht="12" customHeight="1">
      <c r="B10" s="34"/>
      <c r="D10" s="28" t="s">
        <v>114</v>
      </c>
      <c r="L10" s="34"/>
    </row>
    <row r="11" spans="2:46" s="1" customFormat="1" ht="16.5" customHeight="1">
      <c r="B11" s="34"/>
      <c r="E11" s="287" t="s">
        <v>115</v>
      </c>
      <c r="F11" s="325"/>
      <c r="G11" s="325"/>
      <c r="H11" s="325"/>
      <c r="L11" s="34"/>
    </row>
    <row r="12" spans="2:46" s="1" customFormat="1" ht="11.25">
      <c r="B12" s="34"/>
      <c r="L12" s="34"/>
    </row>
    <row r="13" spans="2:46" s="1" customFormat="1" ht="12" customHeight="1">
      <c r="B13" s="34"/>
      <c r="D13" s="28" t="s">
        <v>18</v>
      </c>
      <c r="F13" s="26" t="s">
        <v>19</v>
      </c>
      <c r="I13" s="28" t="s">
        <v>20</v>
      </c>
      <c r="J13" s="26" t="s">
        <v>32</v>
      </c>
      <c r="L13" s="34"/>
    </row>
    <row r="14" spans="2:46" s="1" customFormat="1" ht="12" customHeight="1">
      <c r="B14" s="34"/>
      <c r="D14" s="28" t="s">
        <v>22</v>
      </c>
      <c r="F14" s="26" t="s">
        <v>23</v>
      </c>
      <c r="I14" s="28" t="s">
        <v>24</v>
      </c>
      <c r="J14" s="51" t="str">
        <f>'Rekapitulace stavby'!AN8</f>
        <v>8. 5. 2026</v>
      </c>
      <c r="L14" s="34"/>
    </row>
    <row r="15" spans="2:46" s="1" customFormat="1" ht="10.9" customHeight="1">
      <c r="B15" s="34"/>
      <c r="L15" s="34"/>
    </row>
    <row r="16" spans="2:46" s="1" customFormat="1" ht="12" customHeight="1">
      <c r="B16" s="34"/>
      <c r="D16" s="28" t="s">
        <v>30</v>
      </c>
      <c r="I16" s="28" t="s">
        <v>31</v>
      </c>
      <c r="J16" s="26" t="s">
        <v>32</v>
      </c>
      <c r="L16" s="34"/>
    </row>
    <row r="17" spans="2:12" s="1" customFormat="1" ht="18" customHeight="1">
      <c r="B17" s="34"/>
      <c r="E17" s="26" t="s">
        <v>33</v>
      </c>
      <c r="I17" s="28" t="s">
        <v>34</v>
      </c>
      <c r="J17" s="26" t="s">
        <v>32</v>
      </c>
      <c r="L17" s="34"/>
    </row>
    <row r="18" spans="2:12" s="1" customFormat="1" ht="6.95" customHeight="1">
      <c r="B18" s="34"/>
      <c r="L18" s="34"/>
    </row>
    <row r="19" spans="2:12" s="1" customFormat="1" ht="12" customHeight="1">
      <c r="B19" s="34"/>
      <c r="D19" s="28" t="s">
        <v>35</v>
      </c>
      <c r="I19" s="28" t="s">
        <v>31</v>
      </c>
      <c r="J19" s="29" t="str">
        <f>'Rekapitulace stavby'!AN13</f>
        <v>Vyplň údaj</v>
      </c>
      <c r="L19" s="34"/>
    </row>
    <row r="20" spans="2:12" s="1" customFormat="1" ht="18" customHeight="1">
      <c r="B20" s="34"/>
      <c r="E20" s="326" t="str">
        <f>'Rekapitulace stavby'!E14</f>
        <v>Vyplň údaj</v>
      </c>
      <c r="F20" s="293"/>
      <c r="G20" s="293"/>
      <c r="H20" s="293"/>
      <c r="I20" s="28" t="s">
        <v>34</v>
      </c>
      <c r="J20" s="29" t="str">
        <f>'Rekapitulace stavby'!AN14</f>
        <v>Vyplň údaj</v>
      </c>
      <c r="L20" s="34"/>
    </row>
    <row r="21" spans="2:12" s="1" customFormat="1" ht="6.95" customHeight="1">
      <c r="B21" s="34"/>
      <c r="L21" s="34"/>
    </row>
    <row r="22" spans="2:12" s="1" customFormat="1" ht="12" customHeight="1">
      <c r="B22" s="34"/>
      <c r="D22" s="28" t="s">
        <v>37</v>
      </c>
      <c r="I22" s="28" t="s">
        <v>31</v>
      </c>
      <c r="J22" s="26" t="s">
        <v>32</v>
      </c>
      <c r="L22" s="34"/>
    </row>
    <row r="23" spans="2:12" s="1" customFormat="1" ht="18" customHeight="1">
      <c r="B23" s="34"/>
      <c r="E23" s="26" t="s">
        <v>38</v>
      </c>
      <c r="I23" s="28" t="s">
        <v>34</v>
      </c>
      <c r="J23" s="26" t="s">
        <v>32</v>
      </c>
      <c r="L23" s="34"/>
    </row>
    <row r="24" spans="2:12" s="1" customFormat="1" ht="6.95" customHeight="1">
      <c r="B24" s="34"/>
      <c r="L24" s="34"/>
    </row>
    <row r="25" spans="2:12" s="1" customFormat="1" ht="12" customHeight="1">
      <c r="B25" s="34"/>
      <c r="D25" s="28" t="s">
        <v>40</v>
      </c>
      <c r="I25" s="28" t="s">
        <v>31</v>
      </c>
      <c r="J25" s="26" t="str">
        <f>IF('Rekapitulace stavby'!AN19="","",'Rekapitulace stavby'!AN19)</f>
        <v/>
      </c>
      <c r="L25" s="34"/>
    </row>
    <row r="26" spans="2:12" s="1" customFormat="1" ht="18" customHeight="1">
      <c r="B26" s="34"/>
      <c r="E26" s="26" t="str">
        <f>IF('Rekapitulace stavby'!E20="","",'Rekapitulace stavby'!E20)</f>
        <v xml:space="preserve"> </v>
      </c>
      <c r="I26" s="28" t="s">
        <v>34</v>
      </c>
      <c r="J26" s="26" t="str">
        <f>IF('Rekapitulace stavby'!AN20="","",'Rekapitulace stavby'!AN20)</f>
        <v/>
      </c>
      <c r="L26" s="34"/>
    </row>
    <row r="27" spans="2:12" s="1" customFormat="1" ht="6.95" customHeight="1">
      <c r="B27" s="34"/>
      <c r="L27" s="34"/>
    </row>
    <row r="28" spans="2:12" s="1" customFormat="1" ht="12" customHeight="1">
      <c r="B28" s="34"/>
      <c r="D28" s="28" t="s">
        <v>42</v>
      </c>
      <c r="L28" s="34"/>
    </row>
    <row r="29" spans="2:12" s="7" customFormat="1" ht="16.5" customHeight="1">
      <c r="B29" s="93"/>
      <c r="E29" s="298" t="s">
        <v>32</v>
      </c>
      <c r="F29" s="298"/>
      <c r="G29" s="298"/>
      <c r="H29" s="298"/>
      <c r="L29" s="93"/>
    </row>
    <row r="30" spans="2:12" s="1" customFormat="1" ht="6.95" customHeight="1">
      <c r="B30" s="34"/>
      <c r="L30" s="34"/>
    </row>
    <row r="31" spans="2:12" s="1" customFormat="1" ht="6.95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>
      <c r="B32" s="34"/>
      <c r="D32" s="94" t="s">
        <v>44</v>
      </c>
      <c r="J32" s="65">
        <f>ROUND(J96, 2)</f>
        <v>0</v>
      </c>
      <c r="L32" s="34"/>
    </row>
    <row r="33" spans="2:12" s="1" customFormat="1" ht="6.95" customHeight="1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5" customHeight="1">
      <c r="B34" s="34"/>
      <c r="F34" s="37" t="s">
        <v>46</v>
      </c>
      <c r="I34" s="37" t="s">
        <v>45</v>
      </c>
      <c r="J34" s="37" t="s">
        <v>47</v>
      </c>
      <c r="L34" s="34"/>
    </row>
    <row r="35" spans="2:12" s="1" customFormat="1" ht="14.45" customHeight="1">
      <c r="B35" s="34"/>
      <c r="D35" s="54" t="s">
        <v>48</v>
      </c>
      <c r="E35" s="28" t="s">
        <v>49</v>
      </c>
      <c r="F35" s="85">
        <f>ROUND((SUM(BE96:BE554)),  2)</f>
        <v>0</v>
      </c>
      <c r="I35" s="95">
        <v>0.21</v>
      </c>
      <c r="J35" s="85">
        <f>ROUND(((SUM(BE96:BE554))*I35),  2)</f>
        <v>0</v>
      </c>
      <c r="L35" s="34"/>
    </row>
    <row r="36" spans="2:12" s="1" customFormat="1" ht="14.45" customHeight="1">
      <c r="B36" s="34"/>
      <c r="E36" s="28" t="s">
        <v>50</v>
      </c>
      <c r="F36" s="85">
        <f>ROUND((SUM(BF96:BF554)),  2)</f>
        <v>0</v>
      </c>
      <c r="I36" s="95">
        <v>0.12</v>
      </c>
      <c r="J36" s="85">
        <f>ROUND(((SUM(BF96:BF554))*I36),  2)</f>
        <v>0</v>
      </c>
      <c r="L36" s="34"/>
    </row>
    <row r="37" spans="2:12" s="1" customFormat="1" ht="14.45" hidden="1" customHeight="1">
      <c r="B37" s="34"/>
      <c r="E37" s="28" t="s">
        <v>51</v>
      </c>
      <c r="F37" s="85">
        <f>ROUND((SUM(BG96:BG554)),  2)</f>
        <v>0</v>
      </c>
      <c r="I37" s="95">
        <v>0.21</v>
      </c>
      <c r="J37" s="85">
        <f>0</f>
        <v>0</v>
      </c>
      <c r="L37" s="34"/>
    </row>
    <row r="38" spans="2:12" s="1" customFormat="1" ht="14.45" hidden="1" customHeight="1">
      <c r="B38" s="34"/>
      <c r="E38" s="28" t="s">
        <v>52</v>
      </c>
      <c r="F38" s="85">
        <f>ROUND((SUM(BH96:BH554)),  2)</f>
        <v>0</v>
      </c>
      <c r="I38" s="95">
        <v>0.12</v>
      </c>
      <c r="J38" s="85">
        <f>0</f>
        <v>0</v>
      </c>
      <c r="L38" s="34"/>
    </row>
    <row r="39" spans="2:12" s="1" customFormat="1" ht="14.45" hidden="1" customHeight="1">
      <c r="B39" s="34"/>
      <c r="E39" s="28" t="s">
        <v>53</v>
      </c>
      <c r="F39" s="85">
        <f>ROUND((SUM(BI96:BI554)),  2)</f>
        <v>0</v>
      </c>
      <c r="I39" s="95">
        <v>0</v>
      </c>
      <c r="J39" s="85">
        <f>0</f>
        <v>0</v>
      </c>
      <c r="L39" s="34"/>
    </row>
    <row r="40" spans="2:12" s="1" customFormat="1" ht="6.95" customHeight="1">
      <c r="B40" s="34"/>
      <c r="L40" s="34"/>
    </row>
    <row r="41" spans="2:12" s="1" customFormat="1" ht="25.35" customHeight="1">
      <c r="B41" s="34"/>
      <c r="C41" s="96"/>
      <c r="D41" s="97" t="s">
        <v>54</v>
      </c>
      <c r="E41" s="56"/>
      <c r="F41" s="56"/>
      <c r="G41" s="98" t="s">
        <v>55</v>
      </c>
      <c r="H41" s="99" t="s">
        <v>56</v>
      </c>
      <c r="I41" s="56"/>
      <c r="J41" s="100">
        <f>SUM(J32:J39)</f>
        <v>0</v>
      </c>
      <c r="K41" s="101"/>
      <c r="L41" s="34"/>
    </row>
    <row r="42" spans="2:12" s="1" customFormat="1" ht="14.45" customHeight="1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5" customHeight="1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5" customHeight="1">
      <c r="B47" s="34"/>
      <c r="C47" s="22" t="s">
        <v>116</v>
      </c>
      <c r="L47" s="34"/>
    </row>
    <row r="48" spans="2:12" s="1" customFormat="1" ht="6.95" customHeight="1">
      <c r="B48" s="34"/>
      <c r="L48" s="34"/>
    </row>
    <row r="49" spans="2:47" s="1" customFormat="1" ht="12" customHeight="1">
      <c r="B49" s="34"/>
      <c r="C49" s="28" t="s">
        <v>16</v>
      </c>
      <c r="L49" s="34"/>
    </row>
    <row r="50" spans="2:47" s="1" customFormat="1" ht="16.5" customHeight="1">
      <c r="B50" s="34"/>
      <c r="E50" s="323" t="str">
        <f>E7</f>
        <v>OA Chrudim - rekonstrukce elektroinstalace</v>
      </c>
      <c r="F50" s="324"/>
      <c r="G50" s="324"/>
      <c r="H50" s="324"/>
      <c r="L50" s="34"/>
    </row>
    <row r="51" spans="2:47" ht="12" customHeight="1">
      <c r="B51" s="21"/>
      <c r="C51" s="28" t="s">
        <v>112</v>
      </c>
      <c r="L51" s="21"/>
    </row>
    <row r="52" spans="2:47" s="1" customFormat="1" ht="16.5" customHeight="1">
      <c r="B52" s="34"/>
      <c r="E52" s="323" t="s">
        <v>1764</v>
      </c>
      <c r="F52" s="325"/>
      <c r="G52" s="325"/>
      <c r="H52" s="325"/>
      <c r="L52" s="34"/>
    </row>
    <row r="53" spans="2:47" s="1" customFormat="1" ht="12" customHeight="1">
      <c r="B53" s="34"/>
      <c r="C53" s="28" t="s">
        <v>114</v>
      </c>
      <c r="L53" s="34"/>
    </row>
    <row r="54" spans="2:47" s="1" customFormat="1" ht="16.5" customHeight="1">
      <c r="B54" s="34"/>
      <c r="E54" s="287" t="str">
        <f>E11</f>
        <v>01 - Stavební práce</v>
      </c>
      <c r="F54" s="325"/>
      <c r="G54" s="325"/>
      <c r="H54" s="325"/>
      <c r="L54" s="34"/>
    </row>
    <row r="55" spans="2:47" s="1" customFormat="1" ht="6.95" customHeight="1">
      <c r="B55" s="34"/>
      <c r="L55" s="34"/>
    </row>
    <row r="56" spans="2:47" s="1" customFormat="1" ht="12" customHeight="1">
      <c r="B56" s="34"/>
      <c r="C56" s="28" t="s">
        <v>22</v>
      </c>
      <c r="F56" s="26" t="str">
        <f>F14</f>
        <v>Tyršovo nám. 250, 537 01 Chrudim</v>
      </c>
      <c r="I56" s="28" t="s">
        <v>24</v>
      </c>
      <c r="J56" s="51" t="str">
        <f>IF(J14="","",J14)</f>
        <v>8. 5. 2026</v>
      </c>
      <c r="L56" s="34"/>
    </row>
    <row r="57" spans="2:47" s="1" customFormat="1" ht="6.95" customHeight="1">
      <c r="B57" s="34"/>
      <c r="L57" s="34"/>
    </row>
    <row r="58" spans="2:47" s="1" customFormat="1" ht="15.2" customHeight="1">
      <c r="B58" s="34"/>
      <c r="C58" s="28" t="s">
        <v>30</v>
      </c>
      <c r="F58" s="26" t="str">
        <f>E17</f>
        <v>Pardubický kraj</v>
      </c>
      <c r="I58" s="28" t="s">
        <v>37</v>
      </c>
      <c r="J58" s="32" t="str">
        <f>E23</f>
        <v>AZ Optimal</v>
      </c>
      <c r="L58" s="34"/>
    </row>
    <row r="59" spans="2:47" s="1" customFormat="1" ht="15.2" customHeight="1">
      <c r="B59" s="34"/>
      <c r="C59" s="28" t="s">
        <v>35</v>
      </c>
      <c r="F59" s="26" t="str">
        <f>IF(E20="","",E20)</f>
        <v>Vyplň údaj</v>
      </c>
      <c r="I59" s="28" t="s">
        <v>40</v>
      </c>
      <c r="J59" s="32" t="str">
        <f>E26</f>
        <v xml:space="preserve"> </v>
      </c>
      <c r="L59" s="34"/>
    </row>
    <row r="60" spans="2:47" s="1" customFormat="1" ht="10.35" customHeight="1">
      <c r="B60" s="34"/>
      <c r="L60" s="34"/>
    </row>
    <row r="61" spans="2:47" s="1" customFormat="1" ht="29.25" customHeight="1">
      <c r="B61" s="34"/>
      <c r="C61" s="102" t="s">
        <v>117</v>
      </c>
      <c r="D61" s="96"/>
      <c r="E61" s="96"/>
      <c r="F61" s="96"/>
      <c r="G61" s="96"/>
      <c r="H61" s="96"/>
      <c r="I61" s="96"/>
      <c r="J61" s="103" t="s">
        <v>118</v>
      </c>
      <c r="K61" s="96"/>
      <c r="L61" s="34"/>
    </row>
    <row r="62" spans="2:47" s="1" customFormat="1" ht="10.35" customHeight="1">
      <c r="B62" s="34"/>
      <c r="L62" s="34"/>
    </row>
    <row r="63" spans="2:47" s="1" customFormat="1" ht="22.9" customHeight="1">
      <c r="B63" s="34"/>
      <c r="C63" s="104" t="s">
        <v>76</v>
      </c>
      <c r="J63" s="65">
        <f>J96</f>
        <v>0</v>
      </c>
      <c r="L63" s="34"/>
      <c r="AU63" s="18" t="s">
        <v>119</v>
      </c>
    </row>
    <row r="64" spans="2:47" s="8" customFormat="1" ht="24.95" customHeight="1">
      <c r="B64" s="105"/>
      <c r="D64" s="106" t="s">
        <v>120</v>
      </c>
      <c r="E64" s="107"/>
      <c r="F64" s="107"/>
      <c r="G64" s="107"/>
      <c r="H64" s="107"/>
      <c r="I64" s="107"/>
      <c r="J64" s="108">
        <f>J97</f>
        <v>0</v>
      </c>
      <c r="L64" s="105"/>
    </row>
    <row r="65" spans="2:12" s="9" customFormat="1" ht="19.899999999999999" customHeight="1">
      <c r="B65" s="109"/>
      <c r="D65" s="110" t="s">
        <v>121</v>
      </c>
      <c r="E65" s="111"/>
      <c r="F65" s="111"/>
      <c r="G65" s="111"/>
      <c r="H65" s="111"/>
      <c r="I65" s="111"/>
      <c r="J65" s="112">
        <f>J98</f>
        <v>0</v>
      </c>
      <c r="L65" s="109"/>
    </row>
    <row r="66" spans="2:12" s="9" customFormat="1" ht="19.899999999999999" customHeight="1">
      <c r="B66" s="109"/>
      <c r="D66" s="110" t="s">
        <v>122</v>
      </c>
      <c r="E66" s="111"/>
      <c r="F66" s="111"/>
      <c r="G66" s="111"/>
      <c r="H66" s="111"/>
      <c r="I66" s="111"/>
      <c r="J66" s="112">
        <f>J142</f>
        <v>0</v>
      </c>
      <c r="L66" s="109"/>
    </row>
    <row r="67" spans="2:12" s="9" customFormat="1" ht="19.899999999999999" customHeight="1">
      <c r="B67" s="109"/>
      <c r="D67" s="110" t="s">
        <v>123</v>
      </c>
      <c r="E67" s="111"/>
      <c r="F67" s="111"/>
      <c r="G67" s="111"/>
      <c r="H67" s="111"/>
      <c r="I67" s="111"/>
      <c r="J67" s="112">
        <f>J185</f>
        <v>0</v>
      </c>
      <c r="L67" s="109"/>
    </row>
    <row r="68" spans="2:12" s="9" customFormat="1" ht="19.899999999999999" customHeight="1">
      <c r="B68" s="109"/>
      <c r="D68" s="110" t="s">
        <v>124</v>
      </c>
      <c r="E68" s="111"/>
      <c r="F68" s="111"/>
      <c r="G68" s="111"/>
      <c r="H68" s="111"/>
      <c r="I68" s="111"/>
      <c r="J68" s="112">
        <f>J196</f>
        <v>0</v>
      </c>
      <c r="L68" s="109"/>
    </row>
    <row r="69" spans="2:12" s="8" customFormat="1" ht="24.95" customHeight="1">
      <c r="B69" s="105"/>
      <c r="D69" s="106" t="s">
        <v>125</v>
      </c>
      <c r="E69" s="107"/>
      <c r="F69" s="107"/>
      <c r="G69" s="107"/>
      <c r="H69" s="107"/>
      <c r="I69" s="107"/>
      <c r="J69" s="108">
        <f>J199</f>
        <v>0</v>
      </c>
      <c r="L69" s="105"/>
    </row>
    <row r="70" spans="2:12" s="9" customFormat="1" ht="19.899999999999999" customHeight="1">
      <c r="B70" s="109"/>
      <c r="D70" s="110" t="s">
        <v>126</v>
      </c>
      <c r="E70" s="111"/>
      <c r="F70" s="111"/>
      <c r="G70" s="111"/>
      <c r="H70" s="111"/>
      <c r="I70" s="111"/>
      <c r="J70" s="112">
        <f>J200</f>
        <v>0</v>
      </c>
      <c r="L70" s="109"/>
    </row>
    <row r="71" spans="2:12" s="9" customFormat="1" ht="19.899999999999999" customHeight="1">
      <c r="B71" s="109"/>
      <c r="D71" s="110" t="s">
        <v>128</v>
      </c>
      <c r="E71" s="111"/>
      <c r="F71" s="111"/>
      <c r="G71" s="111"/>
      <c r="H71" s="111"/>
      <c r="I71" s="111"/>
      <c r="J71" s="112">
        <f>J207</f>
        <v>0</v>
      </c>
      <c r="L71" s="109"/>
    </row>
    <row r="72" spans="2:12" s="9" customFormat="1" ht="19.899999999999999" customHeight="1">
      <c r="B72" s="109"/>
      <c r="D72" s="110" t="s">
        <v>129</v>
      </c>
      <c r="E72" s="111"/>
      <c r="F72" s="111"/>
      <c r="G72" s="111"/>
      <c r="H72" s="111"/>
      <c r="I72" s="111"/>
      <c r="J72" s="112">
        <f>J300</f>
        <v>0</v>
      </c>
      <c r="L72" s="109"/>
    </row>
    <row r="73" spans="2:12" s="8" customFormat="1" ht="24.95" customHeight="1">
      <c r="B73" s="105"/>
      <c r="D73" s="106" t="s">
        <v>130</v>
      </c>
      <c r="E73" s="107"/>
      <c r="F73" s="107"/>
      <c r="G73" s="107"/>
      <c r="H73" s="107"/>
      <c r="I73" s="107"/>
      <c r="J73" s="108">
        <f>J495</f>
        <v>0</v>
      </c>
      <c r="L73" s="105"/>
    </row>
    <row r="74" spans="2:12" s="9" customFormat="1" ht="19.899999999999999" customHeight="1">
      <c r="B74" s="109"/>
      <c r="D74" s="110" t="s">
        <v>131</v>
      </c>
      <c r="E74" s="111"/>
      <c r="F74" s="111"/>
      <c r="G74" s="111"/>
      <c r="H74" s="111"/>
      <c r="I74" s="111"/>
      <c r="J74" s="112">
        <f>J496</f>
        <v>0</v>
      </c>
      <c r="L74" s="109"/>
    </row>
    <row r="75" spans="2:12" s="1" customFormat="1" ht="21.75" customHeight="1">
      <c r="B75" s="34"/>
      <c r="L75" s="34"/>
    </row>
    <row r="76" spans="2:12" s="1" customFormat="1" ht="6.95" customHeight="1"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34"/>
    </row>
    <row r="80" spans="2:12" s="1" customFormat="1" ht="6.95" customHeight="1">
      <c r="B80" s="45"/>
      <c r="C80" s="46"/>
      <c r="D80" s="46"/>
      <c r="E80" s="46"/>
      <c r="F80" s="46"/>
      <c r="G80" s="46"/>
      <c r="H80" s="46"/>
      <c r="I80" s="46"/>
      <c r="J80" s="46"/>
      <c r="K80" s="46"/>
      <c r="L80" s="34"/>
    </row>
    <row r="81" spans="2:63" s="1" customFormat="1" ht="24.95" customHeight="1">
      <c r="B81" s="34"/>
      <c r="C81" s="22" t="s">
        <v>132</v>
      </c>
      <c r="L81" s="34"/>
    </row>
    <row r="82" spans="2:63" s="1" customFormat="1" ht="6.95" customHeight="1">
      <c r="B82" s="34"/>
      <c r="L82" s="34"/>
    </row>
    <row r="83" spans="2:63" s="1" customFormat="1" ht="12" customHeight="1">
      <c r="B83" s="34"/>
      <c r="C83" s="28" t="s">
        <v>16</v>
      </c>
      <c r="L83" s="34"/>
    </row>
    <row r="84" spans="2:63" s="1" customFormat="1" ht="16.5" customHeight="1">
      <c r="B84" s="34"/>
      <c r="E84" s="323" t="str">
        <f>E7</f>
        <v>OA Chrudim - rekonstrukce elektroinstalace</v>
      </c>
      <c r="F84" s="324"/>
      <c r="G84" s="324"/>
      <c r="H84" s="324"/>
      <c r="L84" s="34"/>
    </row>
    <row r="85" spans="2:63" ht="12" customHeight="1">
      <c r="B85" s="21"/>
      <c r="C85" s="28" t="s">
        <v>112</v>
      </c>
      <c r="L85" s="21"/>
    </row>
    <row r="86" spans="2:63" s="1" customFormat="1" ht="16.5" customHeight="1">
      <c r="B86" s="34"/>
      <c r="E86" s="323" t="s">
        <v>1764</v>
      </c>
      <c r="F86" s="325"/>
      <c r="G86" s="325"/>
      <c r="H86" s="325"/>
      <c r="L86" s="34"/>
    </row>
    <row r="87" spans="2:63" s="1" customFormat="1" ht="12" customHeight="1">
      <c r="B87" s="34"/>
      <c r="C87" s="28" t="s">
        <v>114</v>
      </c>
      <c r="L87" s="34"/>
    </row>
    <row r="88" spans="2:63" s="1" customFormat="1" ht="16.5" customHeight="1">
      <c r="B88" s="34"/>
      <c r="E88" s="287" t="str">
        <f>E11</f>
        <v>01 - Stavební práce</v>
      </c>
      <c r="F88" s="325"/>
      <c r="G88" s="325"/>
      <c r="H88" s="325"/>
      <c r="L88" s="34"/>
    </row>
    <row r="89" spans="2:63" s="1" customFormat="1" ht="6.95" customHeight="1">
      <c r="B89" s="34"/>
      <c r="L89" s="34"/>
    </row>
    <row r="90" spans="2:63" s="1" customFormat="1" ht="12" customHeight="1">
      <c r="B90" s="34"/>
      <c r="C90" s="28" t="s">
        <v>22</v>
      </c>
      <c r="F90" s="26" t="str">
        <f>F14</f>
        <v>Tyršovo nám. 250, 537 01 Chrudim</v>
      </c>
      <c r="I90" s="28" t="s">
        <v>24</v>
      </c>
      <c r="J90" s="51" t="str">
        <f>IF(J14="","",J14)</f>
        <v>8. 5. 2026</v>
      </c>
      <c r="L90" s="34"/>
    </row>
    <row r="91" spans="2:63" s="1" customFormat="1" ht="6.95" customHeight="1">
      <c r="B91" s="34"/>
      <c r="L91" s="34"/>
    </row>
    <row r="92" spans="2:63" s="1" customFormat="1" ht="15.2" customHeight="1">
      <c r="B92" s="34"/>
      <c r="C92" s="28" t="s">
        <v>30</v>
      </c>
      <c r="F92" s="26" t="str">
        <f>E17</f>
        <v>Pardubický kraj</v>
      </c>
      <c r="I92" s="28" t="s">
        <v>37</v>
      </c>
      <c r="J92" s="32" t="str">
        <f>E23</f>
        <v>AZ Optimal</v>
      </c>
      <c r="L92" s="34"/>
    </row>
    <row r="93" spans="2:63" s="1" customFormat="1" ht="15.2" customHeight="1">
      <c r="B93" s="34"/>
      <c r="C93" s="28" t="s">
        <v>35</v>
      </c>
      <c r="F93" s="26" t="str">
        <f>IF(E20="","",E20)</f>
        <v>Vyplň údaj</v>
      </c>
      <c r="I93" s="28" t="s">
        <v>40</v>
      </c>
      <c r="J93" s="32" t="str">
        <f>E26</f>
        <v xml:space="preserve"> </v>
      </c>
      <c r="L93" s="34"/>
    </row>
    <row r="94" spans="2:63" s="1" customFormat="1" ht="10.35" customHeight="1">
      <c r="B94" s="34"/>
      <c r="L94" s="34"/>
    </row>
    <row r="95" spans="2:63" s="10" customFormat="1" ht="29.25" customHeight="1">
      <c r="B95" s="113"/>
      <c r="C95" s="114" t="s">
        <v>133</v>
      </c>
      <c r="D95" s="115" t="s">
        <v>63</v>
      </c>
      <c r="E95" s="115" t="s">
        <v>59</v>
      </c>
      <c r="F95" s="115" t="s">
        <v>60</v>
      </c>
      <c r="G95" s="115" t="s">
        <v>134</v>
      </c>
      <c r="H95" s="115" t="s">
        <v>135</v>
      </c>
      <c r="I95" s="115" t="s">
        <v>136</v>
      </c>
      <c r="J95" s="115" t="s">
        <v>118</v>
      </c>
      <c r="K95" s="116" t="s">
        <v>137</v>
      </c>
      <c r="L95" s="113"/>
      <c r="M95" s="58" t="s">
        <v>32</v>
      </c>
      <c r="N95" s="59" t="s">
        <v>48</v>
      </c>
      <c r="O95" s="59" t="s">
        <v>138</v>
      </c>
      <c r="P95" s="59" t="s">
        <v>139</v>
      </c>
      <c r="Q95" s="59" t="s">
        <v>140</v>
      </c>
      <c r="R95" s="59" t="s">
        <v>141</v>
      </c>
      <c r="S95" s="59" t="s">
        <v>142</v>
      </c>
      <c r="T95" s="60" t="s">
        <v>143</v>
      </c>
    </row>
    <row r="96" spans="2:63" s="1" customFormat="1" ht="22.9" customHeight="1">
      <c r="B96" s="34"/>
      <c r="C96" s="63" t="s">
        <v>144</v>
      </c>
      <c r="J96" s="117">
        <f>BK96</f>
        <v>0</v>
      </c>
      <c r="L96" s="34"/>
      <c r="M96" s="61"/>
      <c r="N96" s="52"/>
      <c r="O96" s="52"/>
      <c r="P96" s="118">
        <f>P97+P199+P495</f>
        <v>0</v>
      </c>
      <c r="Q96" s="52"/>
      <c r="R96" s="118">
        <f>R97+R199+R495</f>
        <v>10.82833473</v>
      </c>
      <c r="S96" s="52"/>
      <c r="T96" s="119">
        <f>T97+T199+T495</f>
        <v>12.456997599999999</v>
      </c>
      <c r="AT96" s="18" t="s">
        <v>77</v>
      </c>
      <c r="AU96" s="18" t="s">
        <v>119</v>
      </c>
      <c r="BK96" s="120">
        <f>BK97+BK199+BK495</f>
        <v>0</v>
      </c>
    </row>
    <row r="97" spans="2:65" s="11" customFormat="1" ht="25.9" customHeight="1">
      <c r="B97" s="121"/>
      <c r="D97" s="122" t="s">
        <v>77</v>
      </c>
      <c r="E97" s="123" t="s">
        <v>145</v>
      </c>
      <c r="F97" s="123" t="s">
        <v>146</v>
      </c>
      <c r="I97" s="124"/>
      <c r="J97" s="125">
        <f>BK97</f>
        <v>0</v>
      </c>
      <c r="L97" s="121"/>
      <c r="M97" s="126"/>
      <c r="P97" s="127">
        <f>P98+P142+P185+P196</f>
        <v>0</v>
      </c>
      <c r="R97" s="127">
        <f>R98+R142+R185+R196</f>
        <v>5.4410232599999997</v>
      </c>
      <c r="T97" s="128">
        <f>T98+T142+T185+T196</f>
        <v>5.9561859999999989</v>
      </c>
      <c r="AR97" s="122" t="s">
        <v>85</v>
      </c>
      <c r="AT97" s="129" t="s">
        <v>77</v>
      </c>
      <c r="AU97" s="129" t="s">
        <v>78</v>
      </c>
      <c r="AY97" s="122" t="s">
        <v>147</v>
      </c>
      <c r="BK97" s="130">
        <f>BK98+BK142+BK185+BK196</f>
        <v>0</v>
      </c>
    </row>
    <row r="98" spans="2:65" s="11" customFormat="1" ht="22.9" customHeight="1">
      <c r="B98" s="121"/>
      <c r="D98" s="122" t="s">
        <v>77</v>
      </c>
      <c r="E98" s="131" t="s">
        <v>148</v>
      </c>
      <c r="F98" s="131" t="s">
        <v>149</v>
      </c>
      <c r="I98" s="124"/>
      <c r="J98" s="132">
        <f>BK98</f>
        <v>0</v>
      </c>
      <c r="L98" s="121"/>
      <c r="M98" s="126"/>
      <c r="P98" s="127">
        <f>SUM(P99:P141)</f>
        <v>0</v>
      </c>
      <c r="R98" s="127">
        <f>SUM(R99:R141)</f>
        <v>5.40709646</v>
      </c>
      <c r="T98" s="128">
        <f>SUM(T99:T141)</f>
        <v>4.9193859999999994</v>
      </c>
      <c r="AR98" s="122" t="s">
        <v>85</v>
      </c>
      <c r="AT98" s="129" t="s">
        <v>77</v>
      </c>
      <c r="AU98" s="129" t="s">
        <v>85</v>
      </c>
      <c r="AY98" s="122" t="s">
        <v>147</v>
      </c>
      <c r="BK98" s="130">
        <f>SUM(BK99:BK141)</f>
        <v>0</v>
      </c>
    </row>
    <row r="99" spans="2:65" s="1" customFormat="1" ht="37.9" customHeight="1">
      <c r="B99" s="34"/>
      <c r="C99" s="133" t="s">
        <v>85</v>
      </c>
      <c r="D99" s="133" t="s">
        <v>150</v>
      </c>
      <c r="E99" s="134" t="s">
        <v>151</v>
      </c>
      <c r="F99" s="135" t="s">
        <v>152</v>
      </c>
      <c r="G99" s="136" t="s">
        <v>153</v>
      </c>
      <c r="H99" s="137">
        <v>118</v>
      </c>
      <c r="I99" s="138"/>
      <c r="J99" s="139">
        <f>ROUND(I99*H99,2)</f>
        <v>0</v>
      </c>
      <c r="K99" s="135" t="s">
        <v>154</v>
      </c>
      <c r="L99" s="34"/>
      <c r="M99" s="140" t="s">
        <v>32</v>
      </c>
      <c r="N99" s="141" t="s">
        <v>49</v>
      </c>
      <c r="P99" s="142">
        <f>O99*H99</f>
        <v>0</v>
      </c>
      <c r="Q99" s="142">
        <v>3.8600000000000001E-3</v>
      </c>
      <c r="R99" s="142">
        <f>Q99*H99</f>
        <v>0.45548</v>
      </c>
      <c r="S99" s="142">
        <v>0</v>
      </c>
      <c r="T99" s="143">
        <f>S99*H99</f>
        <v>0</v>
      </c>
      <c r="AR99" s="144" t="s">
        <v>155</v>
      </c>
      <c r="AT99" s="144" t="s">
        <v>150</v>
      </c>
      <c r="AU99" s="144" t="s">
        <v>87</v>
      </c>
      <c r="AY99" s="18" t="s">
        <v>147</v>
      </c>
      <c r="BE99" s="145">
        <f>IF(N99="základní",J99,0)</f>
        <v>0</v>
      </c>
      <c r="BF99" s="145">
        <f>IF(N99="snížená",J99,0)</f>
        <v>0</v>
      </c>
      <c r="BG99" s="145">
        <f>IF(N99="zákl. přenesená",J99,0)</f>
        <v>0</v>
      </c>
      <c r="BH99" s="145">
        <f>IF(N99="sníž. přenesená",J99,0)</f>
        <v>0</v>
      </c>
      <c r="BI99" s="145">
        <f>IF(N99="nulová",J99,0)</f>
        <v>0</v>
      </c>
      <c r="BJ99" s="18" t="s">
        <v>85</v>
      </c>
      <c r="BK99" s="145">
        <f>ROUND(I99*H99,2)</f>
        <v>0</v>
      </c>
      <c r="BL99" s="18" t="s">
        <v>155</v>
      </c>
      <c r="BM99" s="144" t="s">
        <v>1765</v>
      </c>
    </row>
    <row r="100" spans="2:65" s="1" customFormat="1" ht="11.25">
      <c r="B100" s="34"/>
      <c r="D100" s="146" t="s">
        <v>157</v>
      </c>
      <c r="F100" s="147" t="s">
        <v>158</v>
      </c>
      <c r="I100" s="148"/>
      <c r="L100" s="34"/>
      <c r="M100" s="149"/>
      <c r="T100" s="55"/>
      <c r="AT100" s="18" t="s">
        <v>157</v>
      </c>
      <c r="AU100" s="18" t="s">
        <v>87</v>
      </c>
    </row>
    <row r="101" spans="2:65" s="12" customFormat="1" ht="11.25">
      <c r="B101" s="150"/>
      <c r="D101" s="151" t="s">
        <v>159</v>
      </c>
      <c r="E101" s="152" t="s">
        <v>32</v>
      </c>
      <c r="F101" s="153" t="s">
        <v>1766</v>
      </c>
      <c r="H101" s="154">
        <v>18</v>
      </c>
      <c r="I101" s="155"/>
      <c r="L101" s="150"/>
      <c r="M101" s="156"/>
      <c r="T101" s="157"/>
      <c r="AT101" s="152" t="s">
        <v>159</v>
      </c>
      <c r="AU101" s="152" t="s">
        <v>87</v>
      </c>
      <c r="AV101" s="12" t="s">
        <v>87</v>
      </c>
      <c r="AW101" s="12" t="s">
        <v>39</v>
      </c>
      <c r="AX101" s="12" t="s">
        <v>78</v>
      </c>
      <c r="AY101" s="152" t="s">
        <v>147</v>
      </c>
    </row>
    <row r="102" spans="2:65" s="12" customFormat="1" ht="11.25">
      <c r="B102" s="150"/>
      <c r="D102" s="151" t="s">
        <v>159</v>
      </c>
      <c r="E102" s="152" t="s">
        <v>32</v>
      </c>
      <c r="F102" s="153" t="s">
        <v>1767</v>
      </c>
      <c r="H102" s="154">
        <v>100</v>
      </c>
      <c r="I102" s="155"/>
      <c r="L102" s="150"/>
      <c r="M102" s="156"/>
      <c r="T102" s="157"/>
      <c r="AT102" s="152" t="s">
        <v>159</v>
      </c>
      <c r="AU102" s="152" t="s">
        <v>87</v>
      </c>
      <c r="AV102" s="12" t="s">
        <v>87</v>
      </c>
      <c r="AW102" s="12" t="s">
        <v>39</v>
      </c>
      <c r="AX102" s="12" t="s">
        <v>78</v>
      </c>
      <c r="AY102" s="152" t="s">
        <v>147</v>
      </c>
    </row>
    <row r="103" spans="2:65" s="13" customFormat="1" ht="11.25">
      <c r="B103" s="158"/>
      <c r="D103" s="151" t="s">
        <v>159</v>
      </c>
      <c r="E103" s="159" t="s">
        <v>32</v>
      </c>
      <c r="F103" s="160" t="s">
        <v>162</v>
      </c>
      <c r="H103" s="161">
        <v>118</v>
      </c>
      <c r="I103" s="162"/>
      <c r="L103" s="158"/>
      <c r="M103" s="163"/>
      <c r="T103" s="164"/>
      <c r="AT103" s="159" t="s">
        <v>159</v>
      </c>
      <c r="AU103" s="159" t="s">
        <v>87</v>
      </c>
      <c r="AV103" s="13" t="s">
        <v>155</v>
      </c>
      <c r="AW103" s="13" t="s">
        <v>39</v>
      </c>
      <c r="AX103" s="13" t="s">
        <v>85</v>
      </c>
      <c r="AY103" s="159" t="s">
        <v>147</v>
      </c>
    </row>
    <row r="104" spans="2:65" s="1" customFormat="1" ht="37.9" customHeight="1">
      <c r="B104" s="34"/>
      <c r="C104" s="133" t="s">
        <v>87</v>
      </c>
      <c r="D104" s="133" t="s">
        <v>150</v>
      </c>
      <c r="E104" s="134" t="s">
        <v>163</v>
      </c>
      <c r="F104" s="135" t="s">
        <v>164</v>
      </c>
      <c r="G104" s="136" t="s">
        <v>165</v>
      </c>
      <c r="H104" s="137">
        <v>169.63399999999999</v>
      </c>
      <c r="I104" s="138"/>
      <c r="J104" s="139">
        <f>ROUND(I104*H104,2)</f>
        <v>0</v>
      </c>
      <c r="K104" s="135" t="s">
        <v>154</v>
      </c>
      <c r="L104" s="34"/>
      <c r="M104" s="140" t="s">
        <v>32</v>
      </c>
      <c r="N104" s="141" t="s">
        <v>49</v>
      </c>
      <c r="P104" s="142">
        <f>O104*H104</f>
        <v>0</v>
      </c>
      <c r="Q104" s="142">
        <v>2.6440000000000002E-2</v>
      </c>
      <c r="R104" s="142">
        <f>Q104*H104</f>
        <v>4.48512296</v>
      </c>
      <c r="S104" s="142">
        <v>2.5999999999999999E-2</v>
      </c>
      <c r="T104" s="143">
        <f>S104*H104</f>
        <v>4.4104839999999994</v>
      </c>
      <c r="AR104" s="144" t="s">
        <v>155</v>
      </c>
      <c r="AT104" s="144" t="s">
        <v>150</v>
      </c>
      <c r="AU104" s="144" t="s">
        <v>87</v>
      </c>
      <c r="AY104" s="18" t="s">
        <v>147</v>
      </c>
      <c r="BE104" s="145">
        <f>IF(N104="základní",J104,0)</f>
        <v>0</v>
      </c>
      <c r="BF104" s="145">
        <f>IF(N104="snížená",J104,0)</f>
        <v>0</v>
      </c>
      <c r="BG104" s="145">
        <f>IF(N104="zákl. přenesená",J104,0)</f>
        <v>0</v>
      </c>
      <c r="BH104" s="145">
        <f>IF(N104="sníž. přenesená",J104,0)</f>
        <v>0</v>
      </c>
      <c r="BI104" s="145">
        <f>IF(N104="nulová",J104,0)</f>
        <v>0</v>
      </c>
      <c r="BJ104" s="18" t="s">
        <v>85</v>
      </c>
      <c r="BK104" s="145">
        <f>ROUND(I104*H104,2)</f>
        <v>0</v>
      </c>
      <c r="BL104" s="18" t="s">
        <v>155</v>
      </c>
      <c r="BM104" s="144" t="s">
        <v>1768</v>
      </c>
    </row>
    <row r="105" spans="2:65" s="1" customFormat="1" ht="11.25">
      <c r="B105" s="34"/>
      <c r="D105" s="146" t="s">
        <v>157</v>
      </c>
      <c r="F105" s="147" t="s">
        <v>167</v>
      </c>
      <c r="I105" s="148"/>
      <c r="L105" s="34"/>
      <c r="M105" s="149"/>
      <c r="T105" s="55"/>
      <c r="AT105" s="18" t="s">
        <v>157</v>
      </c>
      <c r="AU105" s="18" t="s">
        <v>87</v>
      </c>
    </row>
    <row r="106" spans="2:65" s="1" customFormat="1" ht="19.5">
      <c r="B106" s="34"/>
      <c r="D106" s="151" t="s">
        <v>168</v>
      </c>
      <c r="F106" s="165" t="s">
        <v>169</v>
      </c>
      <c r="I106" s="148"/>
      <c r="L106" s="34"/>
      <c r="M106" s="149"/>
      <c r="T106" s="55"/>
      <c r="AT106" s="18" t="s">
        <v>168</v>
      </c>
      <c r="AU106" s="18" t="s">
        <v>87</v>
      </c>
    </row>
    <row r="107" spans="2:65" s="14" customFormat="1" ht="11.25">
      <c r="B107" s="166"/>
      <c r="D107" s="151" t="s">
        <v>159</v>
      </c>
      <c r="E107" s="167" t="s">
        <v>32</v>
      </c>
      <c r="F107" s="168" t="s">
        <v>105</v>
      </c>
      <c r="H107" s="167" t="s">
        <v>32</v>
      </c>
      <c r="I107" s="169"/>
      <c r="L107" s="166"/>
      <c r="M107" s="170"/>
      <c r="T107" s="171"/>
      <c r="AT107" s="167" t="s">
        <v>159</v>
      </c>
      <c r="AU107" s="167" t="s">
        <v>87</v>
      </c>
      <c r="AV107" s="14" t="s">
        <v>85</v>
      </c>
      <c r="AW107" s="14" t="s">
        <v>39</v>
      </c>
      <c r="AX107" s="14" t="s">
        <v>78</v>
      </c>
      <c r="AY107" s="167" t="s">
        <v>147</v>
      </c>
    </row>
    <row r="108" spans="2:65" s="12" customFormat="1" ht="11.25">
      <c r="B108" s="150"/>
      <c r="D108" s="151" t="s">
        <v>159</v>
      </c>
      <c r="E108" s="152" t="s">
        <v>32</v>
      </c>
      <c r="F108" s="153" t="s">
        <v>1769</v>
      </c>
      <c r="H108" s="154">
        <v>67.97</v>
      </c>
      <c r="I108" s="155"/>
      <c r="L108" s="150"/>
      <c r="M108" s="156"/>
      <c r="T108" s="157"/>
      <c r="AT108" s="152" t="s">
        <v>159</v>
      </c>
      <c r="AU108" s="152" t="s">
        <v>87</v>
      </c>
      <c r="AV108" s="12" t="s">
        <v>87</v>
      </c>
      <c r="AW108" s="12" t="s">
        <v>39</v>
      </c>
      <c r="AX108" s="12" t="s">
        <v>78</v>
      </c>
      <c r="AY108" s="152" t="s">
        <v>147</v>
      </c>
    </row>
    <row r="109" spans="2:65" s="12" customFormat="1" ht="11.25">
      <c r="B109" s="150"/>
      <c r="D109" s="151" t="s">
        <v>159</v>
      </c>
      <c r="E109" s="152" t="s">
        <v>32</v>
      </c>
      <c r="F109" s="153" t="s">
        <v>1770</v>
      </c>
      <c r="H109" s="154">
        <v>53.83</v>
      </c>
      <c r="I109" s="155"/>
      <c r="L109" s="150"/>
      <c r="M109" s="156"/>
      <c r="T109" s="157"/>
      <c r="AT109" s="152" t="s">
        <v>159</v>
      </c>
      <c r="AU109" s="152" t="s">
        <v>87</v>
      </c>
      <c r="AV109" s="12" t="s">
        <v>87</v>
      </c>
      <c r="AW109" s="12" t="s">
        <v>39</v>
      </c>
      <c r="AX109" s="12" t="s">
        <v>78</v>
      </c>
      <c r="AY109" s="152" t="s">
        <v>147</v>
      </c>
    </row>
    <row r="110" spans="2:65" s="12" customFormat="1" ht="11.25">
      <c r="B110" s="150"/>
      <c r="D110" s="151" t="s">
        <v>159</v>
      </c>
      <c r="E110" s="152" t="s">
        <v>32</v>
      </c>
      <c r="F110" s="153" t="s">
        <v>1771</v>
      </c>
      <c r="H110" s="154">
        <v>18.54</v>
      </c>
      <c r="I110" s="155"/>
      <c r="L110" s="150"/>
      <c r="M110" s="156"/>
      <c r="T110" s="157"/>
      <c r="AT110" s="152" t="s">
        <v>159</v>
      </c>
      <c r="AU110" s="152" t="s">
        <v>87</v>
      </c>
      <c r="AV110" s="12" t="s">
        <v>87</v>
      </c>
      <c r="AW110" s="12" t="s">
        <v>39</v>
      </c>
      <c r="AX110" s="12" t="s">
        <v>78</v>
      </c>
      <c r="AY110" s="152" t="s">
        <v>147</v>
      </c>
    </row>
    <row r="111" spans="2:65" s="12" customFormat="1" ht="11.25">
      <c r="B111" s="150"/>
      <c r="D111" s="151" t="s">
        <v>159</v>
      </c>
      <c r="E111" s="152" t="s">
        <v>32</v>
      </c>
      <c r="F111" s="153" t="s">
        <v>1772</v>
      </c>
      <c r="H111" s="154">
        <v>52.2</v>
      </c>
      <c r="I111" s="155"/>
      <c r="L111" s="150"/>
      <c r="M111" s="156"/>
      <c r="T111" s="157"/>
      <c r="AT111" s="152" t="s">
        <v>159</v>
      </c>
      <c r="AU111" s="152" t="s">
        <v>87</v>
      </c>
      <c r="AV111" s="12" t="s">
        <v>87</v>
      </c>
      <c r="AW111" s="12" t="s">
        <v>39</v>
      </c>
      <c r="AX111" s="12" t="s">
        <v>78</v>
      </c>
      <c r="AY111" s="152" t="s">
        <v>147</v>
      </c>
    </row>
    <row r="112" spans="2:65" s="12" customFormat="1" ht="11.25">
      <c r="B112" s="150"/>
      <c r="D112" s="151" t="s">
        <v>159</v>
      </c>
      <c r="E112" s="152" t="s">
        <v>32</v>
      </c>
      <c r="F112" s="153" t="s">
        <v>1773</v>
      </c>
      <c r="H112" s="154">
        <v>210.2</v>
      </c>
      <c r="I112" s="155"/>
      <c r="L112" s="150"/>
      <c r="M112" s="156"/>
      <c r="T112" s="157"/>
      <c r="AT112" s="152" t="s">
        <v>159</v>
      </c>
      <c r="AU112" s="152" t="s">
        <v>87</v>
      </c>
      <c r="AV112" s="12" t="s">
        <v>87</v>
      </c>
      <c r="AW112" s="12" t="s">
        <v>39</v>
      </c>
      <c r="AX112" s="12" t="s">
        <v>78</v>
      </c>
      <c r="AY112" s="152" t="s">
        <v>147</v>
      </c>
    </row>
    <row r="113" spans="2:65" s="12" customFormat="1" ht="11.25">
      <c r="B113" s="150"/>
      <c r="D113" s="151" t="s">
        <v>159</v>
      </c>
      <c r="E113" s="152" t="s">
        <v>32</v>
      </c>
      <c r="F113" s="153" t="s">
        <v>1774</v>
      </c>
      <c r="H113" s="154">
        <v>58.11</v>
      </c>
      <c r="I113" s="155"/>
      <c r="L113" s="150"/>
      <c r="M113" s="156"/>
      <c r="T113" s="157"/>
      <c r="AT113" s="152" t="s">
        <v>159</v>
      </c>
      <c r="AU113" s="152" t="s">
        <v>87</v>
      </c>
      <c r="AV113" s="12" t="s">
        <v>87</v>
      </c>
      <c r="AW113" s="12" t="s">
        <v>39</v>
      </c>
      <c r="AX113" s="12" t="s">
        <v>78</v>
      </c>
      <c r="AY113" s="152" t="s">
        <v>147</v>
      </c>
    </row>
    <row r="114" spans="2:65" s="12" customFormat="1" ht="11.25">
      <c r="B114" s="150"/>
      <c r="D114" s="151" t="s">
        <v>159</v>
      </c>
      <c r="E114" s="152" t="s">
        <v>32</v>
      </c>
      <c r="F114" s="153" t="s">
        <v>1775</v>
      </c>
      <c r="H114" s="154">
        <v>14.62</v>
      </c>
      <c r="I114" s="155"/>
      <c r="L114" s="150"/>
      <c r="M114" s="156"/>
      <c r="T114" s="157"/>
      <c r="AT114" s="152" t="s">
        <v>159</v>
      </c>
      <c r="AU114" s="152" t="s">
        <v>87</v>
      </c>
      <c r="AV114" s="12" t="s">
        <v>87</v>
      </c>
      <c r="AW114" s="12" t="s">
        <v>39</v>
      </c>
      <c r="AX114" s="12" t="s">
        <v>78</v>
      </c>
      <c r="AY114" s="152" t="s">
        <v>147</v>
      </c>
    </row>
    <row r="115" spans="2:65" s="12" customFormat="1" ht="11.25">
      <c r="B115" s="150"/>
      <c r="D115" s="151" t="s">
        <v>159</v>
      </c>
      <c r="E115" s="152" t="s">
        <v>32</v>
      </c>
      <c r="F115" s="153" t="s">
        <v>1776</v>
      </c>
      <c r="H115" s="154">
        <v>73.650000000000006</v>
      </c>
      <c r="I115" s="155"/>
      <c r="L115" s="150"/>
      <c r="M115" s="156"/>
      <c r="T115" s="157"/>
      <c r="AT115" s="152" t="s">
        <v>159</v>
      </c>
      <c r="AU115" s="152" t="s">
        <v>87</v>
      </c>
      <c r="AV115" s="12" t="s">
        <v>87</v>
      </c>
      <c r="AW115" s="12" t="s">
        <v>39</v>
      </c>
      <c r="AX115" s="12" t="s">
        <v>78</v>
      </c>
      <c r="AY115" s="152" t="s">
        <v>147</v>
      </c>
    </row>
    <row r="116" spans="2:65" s="12" customFormat="1" ht="11.25">
      <c r="B116" s="150"/>
      <c r="D116" s="151" t="s">
        <v>159</v>
      </c>
      <c r="E116" s="152" t="s">
        <v>32</v>
      </c>
      <c r="F116" s="153" t="s">
        <v>1777</v>
      </c>
      <c r="H116" s="154">
        <v>68.66</v>
      </c>
      <c r="I116" s="155"/>
      <c r="L116" s="150"/>
      <c r="M116" s="156"/>
      <c r="T116" s="157"/>
      <c r="AT116" s="152" t="s">
        <v>159</v>
      </c>
      <c r="AU116" s="152" t="s">
        <v>87</v>
      </c>
      <c r="AV116" s="12" t="s">
        <v>87</v>
      </c>
      <c r="AW116" s="12" t="s">
        <v>39</v>
      </c>
      <c r="AX116" s="12" t="s">
        <v>78</v>
      </c>
      <c r="AY116" s="152" t="s">
        <v>147</v>
      </c>
    </row>
    <row r="117" spans="2:65" s="12" customFormat="1" ht="11.25">
      <c r="B117" s="150"/>
      <c r="D117" s="151" t="s">
        <v>159</v>
      </c>
      <c r="E117" s="152" t="s">
        <v>32</v>
      </c>
      <c r="F117" s="153" t="s">
        <v>1778</v>
      </c>
      <c r="H117" s="154">
        <v>21.18</v>
      </c>
      <c r="I117" s="155"/>
      <c r="L117" s="150"/>
      <c r="M117" s="156"/>
      <c r="T117" s="157"/>
      <c r="AT117" s="152" t="s">
        <v>159</v>
      </c>
      <c r="AU117" s="152" t="s">
        <v>87</v>
      </c>
      <c r="AV117" s="12" t="s">
        <v>87</v>
      </c>
      <c r="AW117" s="12" t="s">
        <v>39</v>
      </c>
      <c r="AX117" s="12" t="s">
        <v>78</v>
      </c>
      <c r="AY117" s="152" t="s">
        <v>147</v>
      </c>
    </row>
    <row r="118" spans="2:65" s="12" customFormat="1" ht="11.25">
      <c r="B118" s="150"/>
      <c r="D118" s="151" t="s">
        <v>159</v>
      </c>
      <c r="E118" s="152" t="s">
        <v>32</v>
      </c>
      <c r="F118" s="153" t="s">
        <v>1779</v>
      </c>
      <c r="H118" s="154">
        <v>80.349999999999994</v>
      </c>
      <c r="I118" s="155"/>
      <c r="L118" s="150"/>
      <c r="M118" s="156"/>
      <c r="T118" s="157"/>
      <c r="AT118" s="152" t="s">
        <v>159</v>
      </c>
      <c r="AU118" s="152" t="s">
        <v>87</v>
      </c>
      <c r="AV118" s="12" t="s">
        <v>87</v>
      </c>
      <c r="AW118" s="12" t="s">
        <v>39</v>
      </c>
      <c r="AX118" s="12" t="s">
        <v>78</v>
      </c>
      <c r="AY118" s="152" t="s">
        <v>147</v>
      </c>
    </row>
    <row r="119" spans="2:65" s="12" customFormat="1" ht="11.25">
      <c r="B119" s="150"/>
      <c r="D119" s="151" t="s">
        <v>159</v>
      </c>
      <c r="E119" s="152" t="s">
        <v>32</v>
      </c>
      <c r="F119" s="153" t="s">
        <v>1780</v>
      </c>
      <c r="H119" s="154">
        <v>76.209999999999994</v>
      </c>
      <c r="I119" s="155"/>
      <c r="L119" s="150"/>
      <c r="M119" s="156"/>
      <c r="T119" s="157"/>
      <c r="AT119" s="152" t="s">
        <v>159</v>
      </c>
      <c r="AU119" s="152" t="s">
        <v>87</v>
      </c>
      <c r="AV119" s="12" t="s">
        <v>87</v>
      </c>
      <c r="AW119" s="12" t="s">
        <v>39</v>
      </c>
      <c r="AX119" s="12" t="s">
        <v>78</v>
      </c>
      <c r="AY119" s="152" t="s">
        <v>147</v>
      </c>
    </row>
    <row r="120" spans="2:65" s="12" customFormat="1" ht="11.25">
      <c r="B120" s="150"/>
      <c r="D120" s="151" t="s">
        <v>159</v>
      </c>
      <c r="E120" s="152" t="s">
        <v>32</v>
      </c>
      <c r="F120" s="153" t="s">
        <v>1781</v>
      </c>
      <c r="H120" s="154">
        <v>20.11</v>
      </c>
      <c r="I120" s="155"/>
      <c r="L120" s="150"/>
      <c r="M120" s="156"/>
      <c r="T120" s="157"/>
      <c r="AT120" s="152" t="s">
        <v>159</v>
      </c>
      <c r="AU120" s="152" t="s">
        <v>87</v>
      </c>
      <c r="AV120" s="12" t="s">
        <v>87</v>
      </c>
      <c r="AW120" s="12" t="s">
        <v>39</v>
      </c>
      <c r="AX120" s="12" t="s">
        <v>78</v>
      </c>
      <c r="AY120" s="152" t="s">
        <v>147</v>
      </c>
    </row>
    <row r="121" spans="2:65" s="12" customFormat="1" ht="11.25">
      <c r="B121" s="150"/>
      <c r="D121" s="151" t="s">
        <v>159</v>
      </c>
      <c r="E121" s="152" t="s">
        <v>32</v>
      </c>
      <c r="F121" s="153" t="s">
        <v>1782</v>
      </c>
      <c r="H121" s="154">
        <v>32.54</v>
      </c>
      <c r="I121" s="155"/>
      <c r="L121" s="150"/>
      <c r="M121" s="156"/>
      <c r="T121" s="157"/>
      <c r="AT121" s="152" t="s">
        <v>159</v>
      </c>
      <c r="AU121" s="152" t="s">
        <v>87</v>
      </c>
      <c r="AV121" s="12" t="s">
        <v>87</v>
      </c>
      <c r="AW121" s="12" t="s">
        <v>39</v>
      </c>
      <c r="AX121" s="12" t="s">
        <v>78</v>
      </c>
      <c r="AY121" s="152" t="s">
        <v>147</v>
      </c>
    </row>
    <row r="122" spans="2:65" s="13" customFormat="1" ht="11.25">
      <c r="B122" s="158"/>
      <c r="D122" s="151" t="s">
        <v>159</v>
      </c>
      <c r="E122" s="159" t="s">
        <v>32</v>
      </c>
      <c r="F122" s="160" t="s">
        <v>162</v>
      </c>
      <c r="H122" s="161">
        <v>848.17</v>
      </c>
      <c r="I122" s="162"/>
      <c r="L122" s="158"/>
      <c r="M122" s="163"/>
      <c r="T122" s="164"/>
      <c r="AT122" s="159" t="s">
        <v>159</v>
      </c>
      <c r="AU122" s="159" t="s">
        <v>87</v>
      </c>
      <c r="AV122" s="13" t="s">
        <v>155</v>
      </c>
      <c r="AW122" s="13" t="s">
        <v>39</v>
      </c>
      <c r="AX122" s="13" t="s">
        <v>85</v>
      </c>
      <c r="AY122" s="159" t="s">
        <v>147</v>
      </c>
    </row>
    <row r="123" spans="2:65" s="12" customFormat="1" ht="11.25">
      <c r="B123" s="150"/>
      <c r="D123" s="151" t="s">
        <v>159</v>
      </c>
      <c r="F123" s="153" t="s">
        <v>1783</v>
      </c>
      <c r="H123" s="154">
        <v>169.63399999999999</v>
      </c>
      <c r="I123" s="155"/>
      <c r="L123" s="150"/>
      <c r="M123" s="156"/>
      <c r="T123" s="157"/>
      <c r="AT123" s="152" t="s">
        <v>159</v>
      </c>
      <c r="AU123" s="152" t="s">
        <v>87</v>
      </c>
      <c r="AV123" s="12" t="s">
        <v>87</v>
      </c>
      <c r="AW123" s="12" t="s">
        <v>4</v>
      </c>
      <c r="AX123" s="12" t="s">
        <v>85</v>
      </c>
      <c r="AY123" s="152" t="s">
        <v>147</v>
      </c>
    </row>
    <row r="124" spans="2:65" s="1" customFormat="1" ht="37.9" customHeight="1">
      <c r="B124" s="34"/>
      <c r="C124" s="133" t="s">
        <v>190</v>
      </c>
      <c r="D124" s="133" t="s">
        <v>150</v>
      </c>
      <c r="E124" s="134" t="s">
        <v>208</v>
      </c>
      <c r="F124" s="135" t="s">
        <v>209</v>
      </c>
      <c r="G124" s="136" t="s">
        <v>165</v>
      </c>
      <c r="H124" s="137">
        <v>848.17</v>
      </c>
      <c r="I124" s="138"/>
      <c r="J124" s="139">
        <f>ROUND(I124*H124,2)</f>
        <v>0</v>
      </c>
      <c r="K124" s="135" t="s">
        <v>154</v>
      </c>
      <c r="L124" s="34"/>
      <c r="M124" s="140" t="s">
        <v>32</v>
      </c>
      <c r="N124" s="141" t="s">
        <v>49</v>
      </c>
      <c r="P124" s="142">
        <f>O124*H124</f>
        <v>0</v>
      </c>
      <c r="Q124" s="142">
        <v>5.5000000000000003E-4</v>
      </c>
      <c r="R124" s="142">
        <f>Q124*H124</f>
        <v>0.46649350000000001</v>
      </c>
      <c r="S124" s="142">
        <v>5.9999999999999995E-4</v>
      </c>
      <c r="T124" s="143">
        <f>S124*H124</f>
        <v>0.50890199999999997</v>
      </c>
      <c r="AR124" s="144" t="s">
        <v>155</v>
      </c>
      <c r="AT124" s="144" t="s">
        <v>150</v>
      </c>
      <c r="AU124" s="144" t="s">
        <v>87</v>
      </c>
      <c r="AY124" s="18" t="s">
        <v>147</v>
      </c>
      <c r="BE124" s="145">
        <f>IF(N124="základní",J124,0)</f>
        <v>0</v>
      </c>
      <c r="BF124" s="145">
        <f>IF(N124="snížená",J124,0)</f>
        <v>0</v>
      </c>
      <c r="BG124" s="145">
        <f>IF(N124="zákl. přenesená",J124,0)</f>
        <v>0</v>
      </c>
      <c r="BH124" s="145">
        <f>IF(N124="sníž. přenesená",J124,0)</f>
        <v>0</v>
      </c>
      <c r="BI124" s="145">
        <f>IF(N124="nulová",J124,0)</f>
        <v>0</v>
      </c>
      <c r="BJ124" s="18" t="s">
        <v>85</v>
      </c>
      <c r="BK124" s="145">
        <f>ROUND(I124*H124,2)</f>
        <v>0</v>
      </c>
      <c r="BL124" s="18" t="s">
        <v>155</v>
      </c>
      <c r="BM124" s="144" t="s">
        <v>1784</v>
      </c>
    </row>
    <row r="125" spans="2:65" s="1" customFormat="1" ht="11.25">
      <c r="B125" s="34"/>
      <c r="D125" s="146" t="s">
        <v>157</v>
      </c>
      <c r="F125" s="147" t="s">
        <v>211</v>
      </c>
      <c r="I125" s="148"/>
      <c r="L125" s="34"/>
      <c r="M125" s="149"/>
      <c r="T125" s="55"/>
      <c r="AT125" s="18" t="s">
        <v>157</v>
      </c>
      <c r="AU125" s="18" t="s">
        <v>87</v>
      </c>
    </row>
    <row r="126" spans="2:65" s="14" customFormat="1" ht="11.25">
      <c r="B126" s="166"/>
      <c r="D126" s="151" t="s">
        <v>159</v>
      </c>
      <c r="E126" s="167" t="s">
        <v>32</v>
      </c>
      <c r="F126" s="168" t="s">
        <v>105</v>
      </c>
      <c r="H126" s="167" t="s">
        <v>32</v>
      </c>
      <c r="I126" s="169"/>
      <c r="L126" s="166"/>
      <c r="M126" s="170"/>
      <c r="T126" s="171"/>
      <c r="AT126" s="167" t="s">
        <v>159</v>
      </c>
      <c r="AU126" s="167" t="s">
        <v>87</v>
      </c>
      <c r="AV126" s="14" t="s">
        <v>85</v>
      </c>
      <c r="AW126" s="14" t="s">
        <v>39</v>
      </c>
      <c r="AX126" s="14" t="s">
        <v>78</v>
      </c>
      <c r="AY126" s="167" t="s">
        <v>147</v>
      </c>
    </row>
    <row r="127" spans="2:65" s="12" customFormat="1" ht="11.25">
      <c r="B127" s="150"/>
      <c r="D127" s="151" t="s">
        <v>159</v>
      </c>
      <c r="E127" s="152" t="s">
        <v>32</v>
      </c>
      <c r="F127" s="153" t="s">
        <v>1769</v>
      </c>
      <c r="H127" s="154">
        <v>67.97</v>
      </c>
      <c r="I127" s="155"/>
      <c r="L127" s="150"/>
      <c r="M127" s="156"/>
      <c r="T127" s="157"/>
      <c r="AT127" s="152" t="s">
        <v>159</v>
      </c>
      <c r="AU127" s="152" t="s">
        <v>87</v>
      </c>
      <c r="AV127" s="12" t="s">
        <v>87</v>
      </c>
      <c r="AW127" s="12" t="s">
        <v>39</v>
      </c>
      <c r="AX127" s="12" t="s">
        <v>78</v>
      </c>
      <c r="AY127" s="152" t="s">
        <v>147</v>
      </c>
    </row>
    <row r="128" spans="2:65" s="12" customFormat="1" ht="11.25">
      <c r="B128" s="150"/>
      <c r="D128" s="151" t="s">
        <v>159</v>
      </c>
      <c r="E128" s="152" t="s">
        <v>32</v>
      </c>
      <c r="F128" s="153" t="s">
        <v>1770</v>
      </c>
      <c r="H128" s="154">
        <v>53.83</v>
      </c>
      <c r="I128" s="155"/>
      <c r="L128" s="150"/>
      <c r="M128" s="156"/>
      <c r="T128" s="157"/>
      <c r="AT128" s="152" t="s">
        <v>159</v>
      </c>
      <c r="AU128" s="152" t="s">
        <v>87</v>
      </c>
      <c r="AV128" s="12" t="s">
        <v>87</v>
      </c>
      <c r="AW128" s="12" t="s">
        <v>39</v>
      </c>
      <c r="AX128" s="12" t="s">
        <v>78</v>
      </c>
      <c r="AY128" s="152" t="s">
        <v>147</v>
      </c>
    </row>
    <row r="129" spans="2:65" s="12" customFormat="1" ht="11.25">
      <c r="B129" s="150"/>
      <c r="D129" s="151" t="s">
        <v>159</v>
      </c>
      <c r="E129" s="152" t="s">
        <v>32</v>
      </c>
      <c r="F129" s="153" t="s">
        <v>1771</v>
      </c>
      <c r="H129" s="154">
        <v>18.54</v>
      </c>
      <c r="I129" s="155"/>
      <c r="L129" s="150"/>
      <c r="M129" s="156"/>
      <c r="T129" s="157"/>
      <c r="AT129" s="152" t="s">
        <v>159</v>
      </c>
      <c r="AU129" s="152" t="s">
        <v>87</v>
      </c>
      <c r="AV129" s="12" t="s">
        <v>87</v>
      </c>
      <c r="AW129" s="12" t="s">
        <v>39</v>
      </c>
      <c r="AX129" s="12" t="s">
        <v>78</v>
      </c>
      <c r="AY129" s="152" t="s">
        <v>147</v>
      </c>
    </row>
    <row r="130" spans="2:65" s="12" customFormat="1" ht="11.25">
      <c r="B130" s="150"/>
      <c r="D130" s="151" t="s">
        <v>159</v>
      </c>
      <c r="E130" s="152" t="s">
        <v>32</v>
      </c>
      <c r="F130" s="153" t="s">
        <v>1772</v>
      </c>
      <c r="H130" s="154">
        <v>52.2</v>
      </c>
      <c r="I130" s="155"/>
      <c r="L130" s="150"/>
      <c r="M130" s="156"/>
      <c r="T130" s="157"/>
      <c r="AT130" s="152" t="s">
        <v>159</v>
      </c>
      <c r="AU130" s="152" t="s">
        <v>87</v>
      </c>
      <c r="AV130" s="12" t="s">
        <v>87</v>
      </c>
      <c r="AW130" s="12" t="s">
        <v>39</v>
      </c>
      <c r="AX130" s="12" t="s">
        <v>78</v>
      </c>
      <c r="AY130" s="152" t="s">
        <v>147</v>
      </c>
    </row>
    <row r="131" spans="2:65" s="12" customFormat="1" ht="11.25">
      <c r="B131" s="150"/>
      <c r="D131" s="151" t="s">
        <v>159</v>
      </c>
      <c r="E131" s="152" t="s">
        <v>32</v>
      </c>
      <c r="F131" s="153" t="s">
        <v>1773</v>
      </c>
      <c r="H131" s="154">
        <v>210.2</v>
      </c>
      <c r="I131" s="155"/>
      <c r="L131" s="150"/>
      <c r="M131" s="156"/>
      <c r="T131" s="157"/>
      <c r="AT131" s="152" t="s">
        <v>159</v>
      </c>
      <c r="AU131" s="152" t="s">
        <v>87</v>
      </c>
      <c r="AV131" s="12" t="s">
        <v>87</v>
      </c>
      <c r="AW131" s="12" t="s">
        <v>39</v>
      </c>
      <c r="AX131" s="12" t="s">
        <v>78</v>
      </c>
      <c r="AY131" s="152" t="s">
        <v>147</v>
      </c>
    </row>
    <row r="132" spans="2:65" s="12" customFormat="1" ht="11.25">
      <c r="B132" s="150"/>
      <c r="D132" s="151" t="s">
        <v>159</v>
      </c>
      <c r="E132" s="152" t="s">
        <v>32</v>
      </c>
      <c r="F132" s="153" t="s">
        <v>1774</v>
      </c>
      <c r="H132" s="154">
        <v>58.11</v>
      </c>
      <c r="I132" s="155"/>
      <c r="L132" s="150"/>
      <c r="M132" s="156"/>
      <c r="T132" s="157"/>
      <c r="AT132" s="152" t="s">
        <v>159</v>
      </c>
      <c r="AU132" s="152" t="s">
        <v>87</v>
      </c>
      <c r="AV132" s="12" t="s">
        <v>87</v>
      </c>
      <c r="AW132" s="12" t="s">
        <v>39</v>
      </c>
      <c r="AX132" s="12" t="s">
        <v>78</v>
      </c>
      <c r="AY132" s="152" t="s">
        <v>147</v>
      </c>
    </row>
    <row r="133" spans="2:65" s="12" customFormat="1" ht="11.25">
      <c r="B133" s="150"/>
      <c r="D133" s="151" t="s">
        <v>159</v>
      </c>
      <c r="E133" s="152" t="s">
        <v>32</v>
      </c>
      <c r="F133" s="153" t="s">
        <v>1775</v>
      </c>
      <c r="H133" s="154">
        <v>14.62</v>
      </c>
      <c r="I133" s="155"/>
      <c r="L133" s="150"/>
      <c r="M133" s="156"/>
      <c r="T133" s="157"/>
      <c r="AT133" s="152" t="s">
        <v>159</v>
      </c>
      <c r="AU133" s="152" t="s">
        <v>87</v>
      </c>
      <c r="AV133" s="12" t="s">
        <v>87</v>
      </c>
      <c r="AW133" s="12" t="s">
        <v>39</v>
      </c>
      <c r="AX133" s="12" t="s">
        <v>78</v>
      </c>
      <c r="AY133" s="152" t="s">
        <v>147</v>
      </c>
    </row>
    <row r="134" spans="2:65" s="12" customFormat="1" ht="11.25">
      <c r="B134" s="150"/>
      <c r="D134" s="151" t="s">
        <v>159</v>
      </c>
      <c r="E134" s="152" t="s">
        <v>32</v>
      </c>
      <c r="F134" s="153" t="s">
        <v>1776</v>
      </c>
      <c r="H134" s="154">
        <v>73.650000000000006</v>
      </c>
      <c r="I134" s="155"/>
      <c r="L134" s="150"/>
      <c r="M134" s="156"/>
      <c r="T134" s="157"/>
      <c r="AT134" s="152" t="s">
        <v>159</v>
      </c>
      <c r="AU134" s="152" t="s">
        <v>87</v>
      </c>
      <c r="AV134" s="12" t="s">
        <v>87</v>
      </c>
      <c r="AW134" s="12" t="s">
        <v>39</v>
      </c>
      <c r="AX134" s="12" t="s">
        <v>78</v>
      </c>
      <c r="AY134" s="152" t="s">
        <v>147</v>
      </c>
    </row>
    <row r="135" spans="2:65" s="12" customFormat="1" ht="11.25">
      <c r="B135" s="150"/>
      <c r="D135" s="151" t="s">
        <v>159</v>
      </c>
      <c r="E135" s="152" t="s">
        <v>32</v>
      </c>
      <c r="F135" s="153" t="s">
        <v>1777</v>
      </c>
      <c r="H135" s="154">
        <v>68.66</v>
      </c>
      <c r="I135" s="155"/>
      <c r="L135" s="150"/>
      <c r="M135" s="156"/>
      <c r="T135" s="157"/>
      <c r="AT135" s="152" t="s">
        <v>159</v>
      </c>
      <c r="AU135" s="152" t="s">
        <v>87</v>
      </c>
      <c r="AV135" s="12" t="s">
        <v>87</v>
      </c>
      <c r="AW135" s="12" t="s">
        <v>39</v>
      </c>
      <c r="AX135" s="12" t="s">
        <v>78</v>
      </c>
      <c r="AY135" s="152" t="s">
        <v>147</v>
      </c>
    </row>
    <row r="136" spans="2:65" s="12" customFormat="1" ht="11.25">
      <c r="B136" s="150"/>
      <c r="D136" s="151" t="s">
        <v>159</v>
      </c>
      <c r="E136" s="152" t="s">
        <v>32</v>
      </c>
      <c r="F136" s="153" t="s">
        <v>1778</v>
      </c>
      <c r="H136" s="154">
        <v>21.18</v>
      </c>
      <c r="I136" s="155"/>
      <c r="L136" s="150"/>
      <c r="M136" s="156"/>
      <c r="T136" s="157"/>
      <c r="AT136" s="152" t="s">
        <v>159</v>
      </c>
      <c r="AU136" s="152" t="s">
        <v>87</v>
      </c>
      <c r="AV136" s="12" t="s">
        <v>87</v>
      </c>
      <c r="AW136" s="12" t="s">
        <v>39</v>
      </c>
      <c r="AX136" s="12" t="s">
        <v>78</v>
      </c>
      <c r="AY136" s="152" t="s">
        <v>147</v>
      </c>
    </row>
    <row r="137" spans="2:65" s="12" customFormat="1" ht="11.25">
      <c r="B137" s="150"/>
      <c r="D137" s="151" t="s">
        <v>159</v>
      </c>
      <c r="E137" s="152" t="s">
        <v>32</v>
      </c>
      <c r="F137" s="153" t="s">
        <v>1779</v>
      </c>
      <c r="H137" s="154">
        <v>80.349999999999994</v>
      </c>
      <c r="I137" s="155"/>
      <c r="L137" s="150"/>
      <c r="M137" s="156"/>
      <c r="T137" s="157"/>
      <c r="AT137" s="152" t="s">
        <v>159</v>
      </c>
      <c r="AU137" s="152" t="s">
        <v>87</v>
      </c>
      <c r="AV137" s="12" t="s">
        <v>87</v>
      </c>
      <c r="AW137" s="12" t="s">
        <v>39</v>
      </c>
      <c r="AX137" s="12" t="s">
        <v>78</v>
      </c>
      <c r="AY137" s="152" t="s">
        <v>147</v>
      </c>
    </row>
    <row r="138" spans="2:65" s="12" customFormat="1" ht="11.25">
      <c r="B138" s="150"/>
      <c r="D138" s="151" t="s">
        <v>159</v>
      </c>
      <c r="E138" s="152" t="s">
        <v>32</v>
      </c>
      <c r="F138" s="153" t="s">
        <v>1780</v>
      </c>
      <c r="H138" s="154">
        <v>76.209999999999994</v>
      </c>
      <c r="I138" s="155"/>
      <c r="L138" s="150"/>
      <c r="M138" s="156"/>
      <c r="T138" s="157"/>
      <c r="AT138" s="152" t="s">
        <v>159</v>
      </c>
      <c r="AU138" s="152" t="s">
        <v>87</v>
      </c>
      <c r="AV138" s="12" t="s">
        <v>87</v>
      </c>
      <c r="AW138" s="12" t="s">
        <v>39</v>
      </c>
      <c r="AX138" s="12" t="s">
        <v>78</v>
      </c>
      <c r="AY138" s="152" t="s">
        <v>147</v>
      </c>
    </row>
    <row r="139" spans="2:65" s="12" customFormat="1" ht="11.25">
      <c r="B139" s="150"/>
      <c r="D139" s="151" t="s">
        <v>159</v>
      </c>
      <c r="E139" s="152" t="s">
        <v>32</v>
      </c>
      <c r="F139" s="153" t="s">
        <v>1781</v>
      </c>
      <c r="H139" s="154">
        <v>20.11</v>
      </c>
      <c r="I139" s="155"/>
      <c r="L139" s="150"/>
      <c r="M139" s="156"/>
      <c r="T139" s="157"/>
      <c r="AT139" s="152" t="s">
        <v>159</v>
      </c>
      <c r="AU139" s="152" t="s">
        <v>87</v>
      </c>
      <c r="AV139" s="12" t="s">
        <v>87</v>
      </c>
      <c r="AW139" s="12" t="s">
        <v>39</v>
      </c>
      <c r="AX139" s="12" t="s">
        <v>78</v>
      </c>
      <c r="AY139" s="152" t="s">
        <v>147</v>
      </c>
    </row>
    <row r="140" spans="2:65" s="12" customFormat="1" ht="11.25">
      <c r="B140" s="150"/>
      <c r="D140" s="151" t="s">
        <v>159</v>
      </c>
      <c r="E140" s="152" t="s">
        <v>32</v>
      </c>
      <c r="F140" s="153" t="s">
        <v>1782</v>
      </c>
      <c r="H140" s="154">
        <v>32.54</v>
      </c>
      <c r="I140" s="155"/>
      <c r="L140" s="150"/>
      <c r="M140" s="156"/>
      <c r="T140" s="157"/>
      <c r="AT140" s="152" t="s">
        <v>159</v>
      </c>
      <c r="AU140" s="152" t="s">
        <v>87</v>
      </c>
      <c r="AV140" s="12" t="s">
        <v>87</v>
      </c>
      <c r="AW140" s="12" t="s">
        <v>39</v>
      </c>
      <c r="AX140" s="12" t="s">
        <v>78</v>
      </c>
      <c r="AY140" s="152" t="s">
        <v>147</v>
      </c>
    </row>
    <row r="141" spans="2:65" s="13" customFormat="1" ht="11.25">
      <c r="B141" s="158"/>
      <c r="D141" s="151" t="s">
        <v>159</v>
      </c>
      <c r="E141" s="159" t="s">
        <v>32</v>
      </c>
      <c r="F141" s="160" t="s">
        <v>162</v>
      </c>
      <c r="H141" s="161">
        <v>848.17</v>
      </c>
      <c r="I141" s="162"/>
      <c r="L141" s="158"/>
      <c r="M141" s="163"/>
      <c r="T141" s="164"/>
      <c r="AT141" s="159" t="s">
        <v>159</v>
      </c>
      <c r="AU141" s="159" t="s">
        <v>87</v>
      </c>
      <c r="AV141" s="13" t="s">
        <v>155</v>
      </c>
      <c r="AW141" s="13" t="s">
        <v>39</v>
      </c>
      <c r="AX141" s="13" t="s">
        <v>85</v>
      </c>
      <c r="AY141" s="159" t="s">
        <v>147</v>
      </c>
    </row>
    <row r="142" spans="2:65" s="11" customFormat="1" ht="22.9" customHeight="1">
      <c r="B142" s="121"/>
      <c r="D142" s="122" t="s">
        <v>77</v>
      </c>
      <c r="E142" s="131" t="s">
        <v>212</v>
      </c>
      <c r="F142" s="131" t="s">
        <v>213</v>
      </c>
      <c r="I142" s="124"/>
      <c r="J142" s="132">
        <f>BK142</f>
        <v>0</v>
      </c>
      <c r="L142" s="121"/>
      <c r="M142" s="126"/>
      <c r="P142" s="127">
        <f>SUM(P143:P184)</f>
        <v>0</v>
      </c>
      <c r="R142" s="127">
        <f>SUM(R143:R184)</f>
        <v>3.39268E-2</v>
      </c>
      <c r="T142" s="128">
        <f>SUM(T143:T184)</f>
        <v>1.0367999999999999</v>
      </c>
      <c r="AR142" s="122" t="s">
        <v>85</v>
      </c>
      <c r="AT142" s="129" t="s">
        <v>77</v>
      </c>
      <c r="AU142" s="129" t="s">
        <v>85</v>
      </c>
      <c r="AY142" s="122" t="s">
        <v>147</v>
      </c>
      <c r="BK142" s="130">
        <f>SUM(BK143:BK184)</f>
        <v>0</v>
      </c>
    </row>
    <row r="143" spans="2:65" s="1" customFormat="1" ht="37.9" customHeight="1">
      <c r="B143" s="34"/>
      <c r="C143" s="133" t="s">
        <v>155</v>
      </c>
      <c r="D143" s="133" t="s">
        <v>150</v>
      </c>
      <c r="E143" s="134" t="s">
        <v>214</v>
      </c>
      <c r="F143" s="135" t="s">
        <v>215</v>
      </c>
      <c r="G143" s="136" t="s">
        <v>165</v>
      </c>
      <c r="H143" s="137">
        <v>848.17</v>
      </c>
      <c r="I143" s="138"/>
      <c r="J143" s="139">
        <f>ROUND(I143*H143,2)</f>
        <v>0</v>
      </c>
      <c r="K143" s="135" t="s">
        <v>154</v>
      </c>
      <c r="L143" s="34"/>
      <c r="M143" s="140" t="s">
        <v>32</v>
      </c>
      <c r="N143" s="141" t="s">
        <v>49</v>
      </c>
      <c r="P143" s="142">
        <f>O143*H143</f>
        <v>0</v>
      </c>
      <c r="Q143" s="142">
        <v>0</v>
      </c>
      <c r="R143" s="142">
        <f>Q143*H143</f>
        <v>0</v>
      </c>
      <c r="S143" s="142">
        <v>0</v>
      </c>
      <c r="T143" s="143">
        <f>S143*H143</f>
        <v>0</v>
      </c>
      <c r="AR143" s="144" t="s">
        <v>155</v>
      </c>
      <c r="AT143" s="144" t="s">
        <v>150</v>
      </c>
      <c r="AU143" s="144" t="s">
        <v>87</v>
      </c>
      <c r="AY143" s="18" t="s">
        <v>147</v>
      </c>
      <c r="BE143" s="145">
        <f>IF(N143="základní",J143,0)</f>
        <v>0</v>
      </c>
      <c r="BF143" s="145">
        <f>IF(N143="snížená",J143,0)</f>
        <v>0</v>
      </c>
      <c r="BG143" s="145">
        <f>IF(N143="zákl. přenesená",J143,0)</f>
        <v>0</v>
      </c>
      <c r="BH143" s="145">
        <f>IF(N143="sníž. přenesená",J143,0)</f>
        <v>0</v>
      </c>
      <c r="BI143" s="145">
        <f>IF(N143="nulová",J143,0)</f>
        <v>0</v>
      </c>
      <c r="BJ143" s="18" t="s">
        <v>85</v>
      </c>
      <c r="BK143" s="145">
        <f>ROUND(I143*H143,2)</f>
        <v>0</v>
      </c>
      <c r="BL143" s="18" t="s">
        <v>155</v>
      </c>
      <c r="BM143" s="144" t="s">
        <v>1785</v>
      </c>
    </row>
    <row r="144" spans="2:65" s="1" customFormat="1" ht="11.25">
      <c r="B144" s="34"/>
      <c r="D144" s="146" t="s">
        <v>157</v>
      </c>
      <c r="F144" s="147" t="s">
        <v>217</v>
      </c>
      <c r="I144" s="148"/>
      <c r="L144" s="34"/>
      <c r="M144" s="149"/>
      <c r="T144" s="55"/>
      <c r="AT144" s="18" t="s">
        <v>157</v>
      </c>
      <c r="AU144" s="18" t="s">
        <v>87</v>
      </c>
    </row>
    <row r="145" spans="2:51" s="14" customFormat="1" ht="11.25">
      <c r="B145" s="166"/>
      <c r="D145" s="151" t="s">
        <v>159</v>
      </c>
      <c r="E145" s="167" t="s">
        <v>32</v>
      </c>
      <c r="F145" s="168" t="s">
        <v>105</v>
      </c>
      <c r="H145" s="167" t="s">
        <v>32</v>
      </c>
      <c r="I145" s="169"/>
      <c r="L145" s="166"/>
      <c r="M145" s="170"/>
      <c r="T145" s="171"/>
      <c r="AT145" s="167" t="s">
        <v>159</v>
      </c>
      <c r="AU145" s="167" t="s">
        <v>87</v>
      </c>
      <c r="AV145" s="14" t="s">
        <v>85</v>
      </c>
      <c r="AW145" s="14" t="s">
        <v>39</v>
      </c>
      <c r="AX145" s="14" t="s">
        <v>78</v>
      </c>
      <c r="AY145" s="167" t="s">
        <v>147</v>
      </c>
    </row>
    <row r="146" spans="2:51" s="12" customFormat="1" ht="11.25">
      <c r="B146" s="150"/>
      <c r="D146" s="151" t="s">
        <v>159</v>
      </c>
      <c r="E146" s="152" t="s">
        <v>32</v>
      </c>
      <c r="F146" s="153" t="s">
        <v>1769</v>
      </c>
      <c r="H146" s="154">
        <v>67.97</v>
      </c>
      <c r="I146" s="155"/>
      <c r="L146" s="150"/>
      <c r="M146" s="156"/>
      <c r="T146" s="157"/>
      <c r="AT146" s="152" t="s">
        <v>159</v>
      </c>
      <c r="AU146" s="152" t="s">
        <v>87</v>
      </c>
      <c r="AV146" s="12" t="s">
        <v>87</v>
      </c>
      <c r="AW146" s="12" t="s">
        <v>39</v>
      </c>
      <c r="AX146" s="12" t="s">
        <v>78</v>
      </c>
      <c r="AY146" s="152" t="s">
        <v>147</v>
      </c>
    </row>
    <row r="147" spans="2:51" s="12" customFormat="1" ht="11.25">
      <c r="B147" s="150"/>
      <c r="D147" s="151" t="s">
        <v>159</v>
      </c>
      <c r="E147" s="152" t="s">
        <v>32</v>
      </c>
      <c r="F147" s="153" t="s">
        <v>1770</v>
      </c>
      <c r="H147" s="154">
        <v>53.83</v>
      </c>
      <c r="I147" s="155"/>
      <c r="L147" s="150"/>
      <c r="M147" s="156"/>
      <c r="T147" s="157"/>
      <c r="AT147" s="152" t="s">
        <v>159</v>
      </c>
      <c r="AU147" s="152" t="s">
        <v>87</v>
      </c>
      <c r="AV147" s="12" t="s">
        <v>87</v>
      </c>
      <c r="AW147" s="12" t="s">
        <v>39</v>
      </c>
      <c r="AX147" s="12" t="s">
        <v>78</v>
      </c>
      <c r="AY147" s="152" t="s">
        <v>147</v>
      </c>
    </row>
    <row r="148" spans="2:51" s="12" customFormat="1" ht="11.25">
      <c r="B148" s="150"/>
      <c r="D148" s="151" t="s">
        <v>159</v>
      </c>
      <c r="E148" s="152" t="s">
        <v>32</v>
      </c>
      <c r="F148" s="153" t="s">
        <v>1771</v>
      </c>
      <c r="H148" s="154">
        <v>18.54</v>
      </c>
      <c r="I148" s="155"/>
      <c r="L148" s="150"/>
      <c r="M148" s="156"/>
      <c r="T148" s="157"/>
      <c r="AT148" s="152" t="s">
        <v>159</v>
      </c>
      <c r="AU148" s="152" t="s">
        <v>87</v>
      </c>
      <c r="AV148" s="12" t="s">
        <v>87</v>
      </c>
      <c r="AW148" s="12" t="s">
        <v>39</v>
      </c>
      <c r="AX148" s="12" t="s">
        <v>78</v>
      </c>
      <c r="AY148" s="152" t="s">
        <v>147</v>
      </c>
    </row>
    <row r="149" spans="2:51" s="12" customFormat="1" ht="11.25">
      <c r="B149" s="150"/>
      <c r="D149" s="151" t="s">
        <v>159</v>
      </c>
      <c r="E149" s="152" t="s">
        <v>32</v>
      </c>
      <c r="F149" s="153" t="s">
        <v>1772</v>
      </c>
      <c r="H149" s="154">
        <v>52.2</v>
      </c>
      <c r="I149" s="155"/>
      <c r="L149" s="150"/>
      <c r="M149" s="156"/>
      <c r="T149" s="157"/>
      <c r="AT149" s="152" t="s">
        <v>159</v>
      </c>
      <c r="AU149" s="152" t="s">
        <v>87</v>
      </c>
      <c r="AV149" s="12" t="s">
        <v>87</v>
      </c>
      <c r="AW149" s="12" t="s">
        <v>39</v>
      </c>
      <c r="AX149" s="12" t="s">
        <v>78</v>
      </c>
      <c r="AY149" s="152" t="s">
        <v>147</v>
      </c>
    </row>
    <row r="150" spans="2:51" s="12" customFormat="1" ht="11.25">
      <c r="B150" s="150"/>
      <c r="D150" s="151" t="s">
        <v>159</v>
      </c>
      <c r="E150" s="152" t="s">
        <v>32</v>
      </c>
      <c r="F150" s="153" t="s">
        <v>1773</v>
      </c>
      <c r="H150" s="154">
        <v>210.2</v>
      </c>
      <c r="I150" s="155"/>
      <c r="L150" s="150"/>
      <c r="M150" s="156"/>
      <c r="T150" s="157"/>
      <c r="AT150" s="152" t="s">
        <v>159</v>
      </c>
      <c r="AU150" s="152" t="s">
        <v>87</v>
      </c>
      <c r="AV150" s="12" t="s">
        <v>87</v>
      </c>
      <c r="AW150" s="12" t="s">
        <v>39</v>
      </c>
      <c r="AX150" s="12" t="s">
        <v>78</v>
      </c>
      <c r="AY150" s="152" t="s">
        <v>147</v>
      </c>
    </row>
    <row r="151" spans="2:51" s="12" customFormat="1" ht="11.25">
      <c r="B151" s="150"/>
      <c r="D151" s="151" t="s">
        <v>159</v>
      </c>
      <c r="E151" s="152" t="s">
        <v>32</v>
      </c>
      <c r="F151" s="153" t="s">
        <v>1774</v>
      </c>
      <c r="H151" s="154">
        <v>58.11</v>
      </c>
      <c r="I151" s="155"/>
      <c r="L151" s="150"/>
      <c r="M151" s="156"/>
      <c r="T151" s="157"/>
      <c r="AT151" s="152" t="s">
        <v>159</v>
      </c>
      <c r="AU151" s="152" t="s">
        <v>87</v>
      </c>
      <c r="AV151" s="12" t="s">
        <v>87</v>
      </c>
      <c r="AW151" s="12" t="s">
        <v>39</v>
      </c>
      <c r="AX151" s="12" t="s">
        <v>78</v>
      </c>
      <c r="AY151" s="152" t="s">
        <v>147</v>
      </c>
    </row>
    <row r="152" spans="2:51" s="12" customFormat="1" ht="11.25">
      <c r="B152" s="150"/>
      <c r="D152" s="151" t="s">
        <v>159</v>
      </c>
      <c r="E152" s="152" t="s">
        <v>32</v>
      </c>
      <c r="F152" s="153" t="s">
        <v>1775</v>
      </c>
      <c r="H152" s="154">
        <v>14.62</v>
      </c>
      <c r="I152" s="155"/>
      <c r="L152" s="150"/>
      <c r="M152" s="156"/>
      <c r="T152" s="157"/>
      <c r="AT152" s="152" t="s">
        <v>159</v>
      </c>
      <c r="AU152" s="152" t="s">
        <v>87</v>
      </c>
      <c r="AV152" s="12" t="s">
        <v>87</v>
      </c>
      <c r="AW152" s="12" t="s">
        <v>39</v>
      </c>
      <c r="AX152" s="12" t="s">
        <v>78</v>
      </c>
      <c r="AY152" s="152" t="s">
        <v>147</v>
      </c>
    </row>
    <row r="153" spans="2:51" s="12" customFormat="1" ht="11.25">
      <c r="B153" s="150"/>
      <c r="D153" s="151" t="s">
        <v>159</v>
      </c>
      <c r="E153" s="152" t="s">
        <v>32</v>
      </c>
      <c r="F153" s="153" t="s">
        <v>1776</v>
      </c>
      <c r="H153" s="154">
        <v>73.650000000000006</v>
      </c>
      <c r="I153" s="155"/>
      <c r="L153" s="150"/>
      <c r="M153" s="156"/>
      <c r="T153" s="157"/>
      <c r="AT153" s="152" t="s">
        <v>159</v>
      </c>
      <c r="AU153" s="152" t="s">
        <v>87</v>
      </c>
      <c r="AV153" s="12" t="s">
        <v>87</v>
      </c>
      <c r="AW153" s="12" t="s">
        <v>39</v>
      </c>
      <c r="AX153" s="12" t="s">
        <v>78</v>
      </c>
      <c r="AY153" s="152" t="s">
        <v>147</v>
      </c>
    </row>
    <row r="154" spans="2:51" s="12" customFormat="1" ht="11.25">
      <c r="B154" s="150"/>
      <c r="D154" s="151" t="s">
        <v>159</v>
      </c>
      <c r="E154" s="152" t="s">
        <v>32</v>
      </c>
      <c r="F154" s="153" t="s">
        <v>1777</v>
      </c>
      <c r="H154" s="154">
        <v>68.66</v>
      </c>
      <c r="I154" s="155"/>
      <c r="L154" s="150"/>
      <c r="M154" s="156"/>
      <c r="T154" s="157"/>
      <c r="AT154" s="152" t="s">
        <v>159</v>
      </c>
      <c r="AU154" s="152" t="s">
        <v>87</v>
      </c>
      <c r="AV154" s="12" t="s">
        <v>87</v>
      </c>
      <c r="AW154" s="12" t="s">
        <v>39</v>
      </c>
      <c r="AX154" s="12" t="s">
        <v>78</v>
      </c>
      <c r="AY154" s="152" t="s">
        <v>147</v>
      </c>
    </row>
    <row r="155" spans="2:51" s="12" customFormat="1" ht="11.25">
      <c r="B155" s="150"/>
      <c r="D155" s="151" t="s">
        <v>159</v>
      </c>
      <c r="E155" s="152" t="s">
        <v>32</v>
      </c>
      <c r="F155" s="153" t="s">
        <v>1778</v>
      </c>
      <c r="H155" s="154">
        <v>21.18</v>
      </c>
      <c r="I155" s="155"/>
      <c r="L155" s="150"/>
      <c r="M155" s="156"/>
      <c r="T155" s="157"/>
      <c r="AT155" s="152" t="s">
        <v>159</v>
      </c>
      <c r="AU155" s="152" t="s">
        <v>87</v>
      </c>
      <c r="AV155" s="12" t="s">
        <v>87</v>
      </c>
      <c r="AW155" s="12" t="s">
        <v>39</v>
      </c>
      <c r="AX155" s="12" t="s">
        <v>78</v>
      </c>
      <c r="AY155" s="152" t="s">
        <v>147</v>
      </c>
    </row>
    <row r="156" spans="2:51" s="12" customFormat="1" ht="11.25">
      <c r="B156" s="150"/>
      <c r="D156" s="151" t="s">
        <v>159</v>
      </c>
      <c r="E156" s="152" t="s">
        <v>32</v>
      </c>
      <c r="F156" s="153" t="s">
        <v>1779</v>
      </c>
      <c r="H156" s="154">
        <v>80.349999999999994</v>
      </c>
      <c r="I156" s="155"/>
      <c r="L156" s="150"/>
      <c r="M156" s="156"/>
      <c r="T156" s="157"/>
      <c r="AT156" s="152" t="s">
        <v>159</v>
      </c>
      <c r="AU156" s="152" t="s">
        <v>87</v>
      </c>
      <c r="AV156" s="12" t="s">
        <v>87</v>
      </c>
      <c r="AW156" s="12" t="s">
        <v>39</v>
      </c>
      <c r="AX156" s="12" t="s">
        <v>78</v>
      </c>
      <c r="AY156" s="152" t="s">
        <v>147</v>
      </c>
    </row>
    <row r="157" spans="2:51" s="12" customFormat="1" ht="11.25">
      <c r="B157" s="150"/>
      <c r="D157" s="151" t="s">
        <v>159</v>
      </c>
      <c r="E157" s="152" t="s">
        <v>32</v>
      </c>
      <c r="F157" s="153" t="s">
        <v>1780</v>
      </c>
      <c r="H157" s="154">
        <v>76.209999999999994</v>
      </c>
      <c r="I157" s="155"/>
      <c r="L157" s="150"/>
      <c r="M157" s="156"/>
      <c r="T157" s="157"/>
      <c r="AT157" s="152" t="s">
        <v>159</v>
      </c>
      <c r="AU157" s="152" t="s">
        <v>87</v>
      </c>
      <c r="AV157" s="12" t="s">
        <v>87</v>
      </c>
      <c r="AW157" s="12" t="s">
        <v>39</v>
      </c>
      <c r="AX157" s="12" t="s">
        <v>78</v>
      </c>
      <c r="AY157" s="152" t="s">
        <v>147</v>
      </c>
    </row>
    <row r="158" spans="2:51" s="12" customFormat="1" ht="11.25">
      <c r="B158" s="150"/>
      <c r="D158" s="151" t="s">
        <v>159</v>
      </c>
      <c r="E158" s="152" t="s">
        <v>32</v>
      </c>
      <c r="F158" s="153" t="s">
        <v>1781</v>
      </c>
      <c r="H158" s="154">
        <v>20.11</v>
      </c>
      <c r="I158" s="155"/>
      <c r="L158" s="150"/>
      <c r="M158" s="156"/>
      <c r="T158" s="157"/>
      <c r="AT158" s="152" t="s">
        <v>159</v>
      </c>
      <c r="AU158" s="152" t="s">
        <v>87</v>
      </c>
      <c r="AV158" s="12" t="s">
        <v>87</v>
      </c>
      <c r="AW158" s="12" t="s">
        <v>39</v>
      </c>
      <c r="AX158" s="12" t="s">
        <v>78</v>
      </c>
      <c r="AY158" s="152" t="s">
        <v>147</v>
      </c>
    </row>
    <row r="159" spans="2:51" s="12" customFormat="1" ht="11.25">
      <c r="B159" s="150"/>
      <c r="D159" s="151" t="s">
        <v>159</v>
      </c>
      <c r="E159" s="152" t="s">
        <v>32</v>
      </c>
      <c r="F159" s="153" t="s">
        <v>1782</v>
      </c>
      <c r="H159" s="154">
        <v>32.54</v>
      </c>
      <c r="I159" s="155"/>
      <c r="L159" s="150"/>
      <c r="M159" s="156"/>
      <c r="T159" s="157"/>
      <c r="AT159" s="152" t="s">
        <v>159</v>
      </c>
      <c r="AU159" s="152" t="s">
        <v>87</v>
      </c>
      <c r="AV159" s="12" t="s">
        <v>87</v>
      </c>
      <c r="AW159" s="12" t="s">
        <v>39</v>
      </c>
      <c r="AX159" s="12" t="s">
        <v>78</v>
      </c>
      <c r="AY159" s="152" t="s">
        <v>147</v>
      </c>
    </row>
    <row r="160" spans="2:51" s="13" customFormat="1" ht="11.25">
      <c r="B160" s="158"/>
      <c r="D160" s="151" t="s">
        <v>159</v>
      </c>
      <c r="E160" s="159" t="s">
        <v>32</v>
      </c>
      <c r="F160" s="160" t="s">
        <v>162</v>
      </c>
      <c r="H160" s="161">
        <v>848.17</v>
      </c>
      <c r="I160" s="162"/>
      <c r="L160" s="158"/>
      <c r="M160" s="163"/>
      <c r="T160" s="164"/>
      <c r="AT160" s="159" t="s">
        <v>159</v>
      </c>
      <c r="AU160" s="159" t="s">
        <v>87</v>
      </c>
      <c r="AV160" s="13" t="s">
        <v>155</v>
      </c>
      <c r="AW160" s="13" t="s">
        <v>39</v>
      </c>
      <c r="AX160" s="13" t="s">
        <v>85</v>
      </c>
      <c r="AY160" s="159" t="s">
        <v>147</v>
      </c>
    </row>
    <row r="161" spans="2:65" s="1" customFormat="1" ht="37.9" customHeight="1">
      <c r="B161" s="34"/>
      <c r="C161" s="133" t="s">
        <v>218</v>
      </c>
      <c r="D161" s="133" t="s">
        <v>150</v>
      </c>
      <c r="E161" s="134" t="s">
        <v>219</v>
      </c>
      <c r="F161" s="135" t="s">
        <v>220</v>
      </c>
      <c r="G161" s="136" t="s">
        <v>165</v>
      </c>
      <c r="H161" s="137">
        <v>848.17</v>
      </c>
      <c r="I161" s="138"/>
      <c r="J161" s="139">
        <f>ROUND(I161*H161,2)</f>
        <v>0</v>
      </c>
      <c r="K161" s="135" t="s">
        <v>154</v>
      </c>
      <c r="L161" s="34"/>
      <c r="M161" s="140" t="s">
        <v>32</v>
      </c>
      <c r="N161" s="141" t="s">
        <v>49</v>
      </c>
      <c r="P161" s="142">
        <f>O161*H161</f>
        <v>0</v>
      </c>
      <c r="Q161" s="142">
        <v>4.0000000000000003E-5</v>
      </c>
      <c r="R161" s="142">
        <f>Q161*H161</f>
        <v>3.39268E-2</v>
      </c>
      <c r="S161" s="142">
        <v>0</v>
      </c>
      <c r="T161" s="143">
        <f>S161*H161</f>
        <v>0</v>
      </c>
      <c r="AR161" s="144" t="s">
        <v>155</v>
      </c>
      <c r="AT161" s="144" t="s">
        <v>150</v>
      </c>
      <c r="AU161" s="144" t="s">
        <v>87</v>
      </c>
      <c r="AY161" s="18" t="s">
        <v>147</v>
      </c>
      <c r="BE161" s="145">
        <f>IF(N161="základní",J161,0)</f>
        <v>0</v>
      </c>
      <c r="BF161" s="145">
        <f>IF(N161="snížená",J161,0)</f>
        <v>0</v>
      </c>
      <c r="BG161" s="145">
        <f>IF(N161="zákl. přenesená",J161,0)</f>
        <v>0</v>
      </c>
      <c r="BH161" s="145">
        <f>IF(N161="sníž. přenesená",J161,0)</f>
        <v>0</v>
      </c>
      <c r="BI161" s="145">
        <f>IF(N161="nulová",J161,0)</f>
        <v>0</v>
      </c>
      <c r="BJ161" s="18" t="s">
        <v>85</v>
      </c>
      <c r="BK161" s="145">
        <f>ROUND(I161*H161,2)</f>
        <v>0</v>
      </c>
      <c r="BL161" s="18" t="s">
        <v>155</v>
      </c>
      <c r="BM161" s="144" t="s">
        <v>1786</v>
      </c>
    </row>
    <row r="162" spans="2:65" s="1" customFormat="1" ht="11.25">
      <c r="B162" s="34"/>
      <c r="D162" s="146" t="s">
        <v>157</v>
      </c>
      <c r="F162" s="147" t="s">
        <v>222</v>
      </c>
      <c r="I162" s="148"/>
      <c r="L162" s="34"/>
      <c r="M162" s="149"/>
      <c r="T162" s="55"/>
      <c r="AT162" s="18" t="s">
        <v>157</v>
      </c>
      <c r="AU162" s="18" t="s">
        <v>87</v>
      </c>
    </row>
    <row r="163" spans="2:65" s="14" customFormat="1" ht="11.25">
      <c r="B163" s="166"/>
      <c r="D163" s="151" t="s">
        <v>159</v>
      </c>
      <c r="E163" s="167" t="s">
        <v>32</v>
      </c>
      <c r="F163" s="168" t="s">
        <v>105</v>
      </c>
      <c r="H163" s="167" t="s">
        <v>32</v>
      </c>
      <c r="I163" s="169"/>
      <c r="L163" s="166"/>
      <c r="M163" s="170"/>
      <c r="T163" s="171"/>
      <c r="AT163" s="167" t="s">
        <v>159</v>
      </c>
      <c r="AU163" s="167" t="s">
        <v>87</v>
      </c>
      <c r="AV163" s="14" t="s">
        <v>85</v>
      </c>
      <c r="AW163" s="14" t="s">
        <v>39</v>
      </c>
      <c r="AX163" s="14" t="s">
        <v>78</v>
      </c>
      <c r="AY163" s="167" t="s">
        <v>147</v>
      </c>
    </row>
    <row r="164" spans="2:65" s="12" customFormat="1" ht="11.25">
      <c r="B164" s="150"/>
      <c r="D164" s="151" t="s">
        <v>159</v>
      </c>
      <c r="E164" s="152" t="s">
        <v>32</v>
      </c>
      <c r="F164" s="153" t="s">
        <v>1769</v>
      </c>
      <c r="H164" s="154">
        <v>67.97</v>
      </c>
      <c r="I164" s="155"/>
      <c r="L164" s="150"/>
      <c r="M164" s="156"/>
      <c r="T164" s="157"/>
      <c r="AT164" s="152" t="s">
        <v>159</v>
      </c>
      <c r="AU164" s="152" t="s">
        <v>87</v>
      </c>
      <c r="AV164" s="12" t="s">
        <v>87</v>
      </c>
      <c r="AW164" s="12" t="s">
        <v>39</v>
      </c>
      <c r="AX164" s="12" t="s">
        <v>78</v>
      </c>
      <c r="AY164" s="152" t="s">
        <v>147</v>
      </c>
    </row>
    <row r="165" spans="2:65" s="12" customFormat="1" ht="11.25">
      <c r="B165" s="150"/>
      <c r="D165" s="151" t="s">
        <v>159</v>
      </c>
      <c r="E165" s="152" t="s">
        <v>32</v>
      </c>
      <c r="F165" s="153" t="s">
        <v>1770</v>
      </c>
      <c r="H165" s="154">
        <v>53.83</v>
      </c>
      <c r="I165" s="155"/>
      <c r="L165" s="150"/>
      <c r="M165" s="156"/>
      <c r="T165" s="157"/>
      <c r="AT165" s="152" t="s">
        <v>159</v>
      </c>
      <c r="AU165" s="152" t="s">
        <v>87</v>
      </c>
      <c r="AV165" s="12" t="s">
        <v>87</v>
      </c>
      <c r="AW165" s="12" t="s">
        <v>39</v>
      </c>
      <c r="AX165" s="12" t="s">
        <v>78</v>
      </c>
      <c r="AY165" s="152" t="s">
        <v>147</v>
      </c>
    </row>
    <row r="166" spans="2:65" s="12" customFormat="1" ht="11.25">
      <c r="B166" s="150"/>
      <c r="D166" s="151" t="s">
        <v>159</v>
      </c>
      <c r="E166" s="152" t="s">
        <v>32</v>
      </c>
      <c r="F166" s="153" t="s">
        <v>1771</v>
      </c>
      <c r="H166" s="154">
        <v>18.54</v>
      </c>
      <c r="I166" s="155"/>
      <c r="L166" s="150"/>
      <c r="M166" s="156"/>
      <c r="T166" s="157"/>
      <c r="AT166" s="152" t="s">
        <v>159</v>
      </c>
      <c r="AU166" s="152" t="s">
        <v>87</v>
      </c>
      <c r="AV166" s="12" t="s">
        <v>87</v>
      </c>
      <c r="AW166" s="12" t="s">
        <v>39</v>
      </c>
      <c r="AX166" s="12" t="s">
        <v>78</v>
      </c>
      <c r="AY166" s="152" t="s">
        <v>147</v>
      </c>
    </row>
    <row r="167" spans="2:65" s="12" customFormat="1" ht="11.25">
      <c r="B167" s="150"/>
      <c r="D167" s="151" t="s">
        <v>159</v>
      </c>
      <c r="E167" s="152" t="s">
        <v>32</v>
      </c>
      <c r="F167" s="153" t="s">
        <v>1772</v>
      </c>
      <c r="H167" s="154">
        <v>52.2</v>
      </c>
      <c r="I167" s="155"/>
      <c r="L167" s="150"/>
      <c r="M167" s="156"/>
      <c r="T167" s="157"/>
      <c r="AT167" s="152" t="s">
        <v>159</v>
      </c>
      <c r="AU167" s="152" t="s">
        <v>87</v>
      </c>
      <c r="AV167" s="12" t="s">
        <v>87</v>
      </c>
      <c r="AW167" s="12" t="s">
        <v>39</v>
      </c>
      <c r="AX167" s="12" t="s">
        <v>78</v>
      </c>
      <c r="AY167" s="152" t="s">
        <v>147</v>
      </c>
    </row>
    <row r="168" spans="2:65" s="12" customFormat="1" ht="11.25">
      <c r="B168" s="150"/>
      <c r="D168" s="151" t="s">
        <v>159</v>
      </c>
      <c r="E168" s="152" t="s">
        <v>32</v>
      </c>
      <c r="F168" s="153" t="s">
        <v>1773</v>
      </c>
      <c r="H168" s="154">
        <v>210.2</v>
      </c>
      <c r="I168" s="155"/>
      <c r="L168" s="150"/>
      <c r="M168" s="156"/>
      <c r="T168" s="157"/>
      <c r="AT168" s="152" t="s">
        <v>159</v>
      </c>
      <c r="AU168" s="152" t="s">
        <v>87</v>
      </c>
      <c r="AV168" s="12" t="s">
        <v>87</v>
      </c>
      <c r="AW168" s="12" t="s">
        <v>39</v>
      </c>
      <c r="AX168" s="12" t="s">
        <v>78</v>
      </c>
      <c r="AY168" s="152" t="s">
        <v>147</v>
      </c>
    </row>
    <row r="169" spans="2:65" s="12" customFormat="1" ht="11.25">
      <c r="B169" s="150"/>
      <c r="D169" s="151" t="s">
        <v>159</v>
      </c>
      <c r="E169" s="152" t="s">
        <v>32</v>
      </c>
      <c r="F169" s="153" t="s">
        <v>1774</v>
      </c>
      <c r="H169" s="154">
        <v>58.11</v>
      </c>
      <c r="I169" s="155"/>
      <c r="L169" s="150"/>
      <c r="M169" s="156"/>
      <c r="T169" s="157"/>
      <c r="AT169" s="152" t="s">
        <v>159</v>
      </c>
      <c r="AU169" s="152" t="s">
        <v>87</v>
      </c>
      <c r="AV169" s="12" t="s">
        <v>87</v>
      </c>
      <c r="AW169" s="12" t="s">
        <v>39</v>
      </c>
      <c r="AX169" s="12" t="s">
        <v>78</v>
      </c>
      <c r="AY169" s="152" t="s">
        <v>147</v>
      </c>
    </row>
    <row r="170" spans="2:65" s="12" customFormat="1" ht="11.25">
      <c r="B170" s="150"/>
      <c r="D170" s="151" t="s">
        <v>159</v>
      </c>
      <c r="E170" s="152" t="s">
        <v>32</v>
      </c>
      <c r="F170" s="153" t="s">
        <v>1775</v>
      </c>
      <c r="H170" s="154">
        <v>14.62</v>
      </c>
      <c r="I170" s="155"/>
      <c r="L170" s="150"/>
      <c r="M170" s="156"/>
      <c r="T170" s="157"/>
      <c r="AT170" s="152" t="s">
        <v>159</v>
      </c>
      <c r="AU170" s="152" t="s">
        <v>87</v>
      </c>
      <c r="AV170" s="12" t="s">
        <v>87</v>
      </c>
      <c r="AW170" s="12" t="s">
        <v>39</v>
      </c>
      <c r="AX170" s="12" t="s">
        <v>78</v>
      </c>
      <c r="AY170" s="152" t="s">
        <v>147</v>
      </c>
    </row>
    <row r="171" spans="2:65" s="12" customFormat="1" ht="11.25">
      <c r="B171" s="150"/>
      <c r="D171" s="151" t="s">
        <v>159</v>
      </c>
      <c r="E171" s="152" t="s">
        <v>32</v>
      </c>
      <c r="F171" s="153" t="s">
        <v>1776</v>
      </c>
      <c r="H171" s="154">
        <v>73.650000000000006</v>
      </c>
      <c r="I171" s="155"/>
      <c r="L171" s="150"/>
      <c r="M171" s="156"/>
      <c r="T171" s="157"/>
      <c r="AT171" s="152" t="s">
        <v>159</v>
      </c>
      <c r="AU171" s="152" t="s">
        <v>87</v>
      </c>
      <c r="AV171" s="12" t="s">
        <v>87</v>
      </c>
      <c r="AW171" s="12" t="s">
        <v>39</v>
      </c>
      <c r="AX171" s="12" t="s">
        <v>78</v>
      </c>
      <c r="AY171" s="152" t="s">
        <v>147</v>
      </c>
    </row>
    <row r="172" spans="2:65" s="12" customFormat="1" ht="11.25">
      <c r="B172" s="150"/>
      <c r="D172" s="151" t="s">
        <v>159</v>
      </c>
      <c r="E172" s="152" t="s">
        <v>32</v>
      </c>
      <c r="F172" s="153" t="s">
        <v>1777</v>
      </c>
      <c r="H172" s="154">
        <v>68.66</v>
      </c>
      <c r="I172" s="155"/>
      <c r="L172" s="150"/>
      <c r="M172" s="156"/>
      <c r="T172" s="157"/>
      <c r="AT172" s="152" t="s">
        <v>159</v>
      </c>
      <c r="AU172" s="152" t="s">
        <v>87</v>
      </c>
      <c r="AV172" s="12" t="s">
        <v>87</v>
      </c>
      <c r="AW172" s="12" t="s">
        <v>39</v>
      </c>
      <c r="AX172" s="12" t="s">
        <v>78</v>
      </c>
      <c r="AY172" s="152" t="s">
        <v>147</v>
      </c>
    </row>
    <row r="173" spans="2:65" s="12" customFormat="1" ht="11.25">
      <c r="B173" s="150"/>
      <c r="D173" s="151" t="s">
        <v>159</v>
      </c>
      <c r="E173" s="152" t="s">
        <v>32</v>
      </c>
      <c r="F173" s="153" t="s">
        <v>1778</v>
      </c>
      <c r="H173" s="154">
        <v>21.18</v>
      </c>
      <c r="I173" s="155"/>
      <c r="L173" s="150"/>
      <c r="M173" s="156"/>
      <c r="T173" s="157"/>
      <c r="AT173" s="152" t="s">
        <v>159</v>
      </c>
      <c r="AU173" s="152" t="s">
        <v>87</v>
      </c>
      <c r="AV173" s="12" t="s">
        <v>87</v>
      </c>
      <c r="AW173" s="12" t="s">
        <v>39</v>
      </c>
      <c r="AX173" s="12" t="s">
        <v>78</v>
      </c>
      <c r="AY173" s="152" t="s">
        <v>147</v>
      </c>
    </row>
    <row r="174" spans="2:65" s="12" customFormat="1" ht="11.25">
      <c r="B174" s="150"/>
      <c r="D174" s="151" t="s">
        <v>159</v>
      </c>
      <c r="E174" s="152" t="s">
        <v>32</v>
      </c>
      <c r="F174" s="153" t="s">
        <v>1779</v>
      </c>
      <c r="H174" s="154">
        <v>80.349999999999994</v>
      </c>
      <c r="I174" s="155"/>
      <c r="L174" s="150"/>
      <c r="M174" s="156"/>
      <c r="T174" s="157"/>
      <c r="AT174" s="152" t="s">
        <v>159</v>
      </c>
      <c r="AU174" s="152" t="s">
        <v>87</v>
      </c>
      <c r="AV174" s="12" t="s">
        <v>87</v>
      </c>
      <c r="AW174" s="12" t="s">
        <v>39</v>
      </c>
      <c r="AX174" s="12" t="s">
        <v>78</v>
      </c>
      <c r="AY174" s="152" t="s">
        <v>147</v>
      </c>
    </row>
    <row r="175" spans="2:65" s="12" customFormat="1" ht="11.25">
      <c r="B175" s="150"/>
      <c r="D175" s="151" t="s">
        <v>159</v>
      </c>
      <c r="E175" s="152" t="s">
        <v>32</v>
      </c>
      <c r="F175" s="153" t="s">
        <v>1780</v>
      </c>
      <c r="H175" s="154">
        <v>76.209999999999994</v>
      </c>
      <c r="I175" s="155"/>
      <c r="L175" s="150"/>
      <c r="M175" s="156"/>
      <c r="T175" s="157"/>
      <c r="AT175" s="152" t="s">
        <v>159</v>
      </c>
      <c r="AU175" s="152" t="s">
        <v>87</v>
      </c>
      <c r="AV175" s="12" t="s">
        <v>87</v>
      </c>
      <c r="AW175" s="12" t="s">
        <v>39</v>
      </c>
      <c r="AX175" s="12" t="s">
        <v>78</v>
      </c>
      <c r="AY175" s="152" t="s">
        <v>147</v>
      </c>
    </row>
    <row r="176" spans="2:65" s="12" customFormat="1" ht="11.25">
      <c r="B176" s="150"/>
      <c r="D176" s="151" t="s">
        <v>159</v>
      </c>
      <c r="E176" s="152" t="s">
        <v>32</v>
      </c>
      <c r="F176" s="153" t="s">
        <v>1781</v>
      </c>
      <c r="H176" s="154">
        <v>20.11</v>
      </c>
      <c r="I176" s="155"/>
      <c r="L176" s="150"/>
      <c r="M176" s="156"/>
      <c r="T176" s="157"/>
      <c r="AT176" s="152" t="s">
        <v>159</v>
      </c>
      <c r="AU176" s="152" t="s">
        <v>87</v>
      </c>
      <c r="AV176" s="12" t="s">
        <v>87</v>
      </c>
      <c r="AW176" s="12" t="s">
        <v>39</v>
      </c>
      <c r="AX176" s="12" t="s">
        <v>78</v>
      </c>
      <c r="AY176" s="152" t="s">
        <v>147</v>
      </c>
    </row>
    <row r="177" spans="2:65" s="12" customFormat="1" ht="11.25">
      <c r="B177" s="150"/>
      <c r="D177" s="151" t="s">
        <v>159</v>
      </c>
      <c r="E177" s="152" t="s">
        <v>32</v>
      </c>
      <c r="F177" s="153" t="s">
        <v>1782</v>
      </c>
      <c r="H177" s="154">
        <v>32.54</v>
      </c>
      <c r="I177" s="155"/>
      <c r="L177" s="150"/>
      <c r="M177" s="156"/>
      <c r="T177" s="157"/>
      <c r="AT177" s="152" t="s">
        <v>159</v>
      </c>
      <c r="AU177" s="152" t="s">
        <v>87</v>
      </c>
      <c r="AV177" s="12" t="s">
        <v>87</v>
      </c>
      <c r="AW177" s="12" t="s">
        <v>39</v>
      </c>
      <c r="AX177" s="12" t="s">
        <v>78</v>
      </c>
      <c r="AY177" s="152" t="s">
        <v>147</v>
      </c>
    </row>
    <row r="178" spans="2:65" s="13" customFormat="1" ht="11.25">
      <c r="B178" s="158"/>
      <c r="D178" s="151" t="s">
        <v>159</v>
      </c>
      <c r="E178" s="159" t="s">
        <v>32</v>
      </c>
      <c r="F178" s="160" t="s">
        <v>162</v>
      </c>
      <c r="H178" s="161">
        <v>848.17</v>
      </c>
      <c r="I178" s="162"/>
      <c r="L178" s="158"/>
      <c r="M178" s="163"/>
      <c r="T178" s="164"/>
      <c r="AT178" s="159" t="s">
        <v>159</v>
      </c>
      <c r="AU178" s="159" t="s">
        <v>87</v>
      </c>
      <c r="AV178" s="13" t="s">
        <v>155</v>
      </c>
      <c r="AW178" s="13" t="s">
        <v>39</v>
      </c>
      <c r="AX178" s="13" t="s">
        <v>85</v>
      </c>
      <c r="AY178" s="159" t="s">
        <v>147</v>
      </c>
    </row>
    <row r="179" spans="2:65" s="1" customFormat="1" ht="49.15" customHeight="1">
      <c r="B179" s="34"/>
      <c r="C179" s="133" t="s">
        <v>148</v>
      </c>
      <c r="D179" s="133" t="s">
        <v>150</v>
      </c>
      <c r="E179" s="134" t="s">
        <v>228</v>
      </c>
      <c r="F179" s="135" t="s">
        <v>229</v>
      </c>
      <c r="G179" s="136" t="s">
        <v>165</v>
      </c>
      <c r="H179" s="137">
        <v>1.92</v>
      </c>
      <c r="I179" s="138"/>
      <c r="J179" s="139">
        <f>ROUND(I179*H179,2)</f>
        <v>0</v>
      </c>
      <c r="K179" s="135" t="s">
        <v>154</v>
      </c>
      <c r="L179" s="34"/>
      <c r="M179" s="140" t="s">
        <v>32</v>
      </c>
      <c r="N179" s="141" t="s">
        <v>49</v>
      </c>
      <c r="P179" s="142">
        <f>O179*H179</f>
        <v>0</v>
      </c>
      <c r="Q179" s="142">
        <v>0</v>
      </c>
      <c r="R179" s="142">
        <f>Q179*H179</f>
        <v>0</v>
      </c>
      <c r="S179" s="142">
        <v>0.27</v>
      </c>
      <c r="T179" s="143">
        <f>S179*H179</f>
        <v>0.51839999999999997</v>
      </c>
      <c r="AR179" s="144" t="s">
        <v>155</v>
      </c>
      <c r="AT179" s="144" t="s">
        <v>150</v>
      </c>
      <c r="AU179" s="144" t="s">
        <v>87</v>
      </c>
      <c r="AY179" s="18" t="s">
        <v>147</v>
      </c>
      <c r="BE179" s="145">
        <f>IF(N179="základní",J179,0)</f>
        <v>0</v>
      </c>
      <c r="BF179" s="145">
        <f>IF(N179="snížená",J179,0)</f>
        <v>0</v>
      </c>
      <c r="BG179" s="145">
        <f>IF(N179="zákl. přenesená",J179,0)</f>
        <v>0</v>
      </c>
      <c r="BH179" s="145">
        <f>IF(N179="sníž. přenesená",J179,0)</f>
        <v>0</v>
      </c>
      <c r="BI179" s="145">
        <f>IF(N179="nulová",J179,0)</f>
        <v>0</v>
      </c>
      <c r="BJ179" s="18" t="s">
        <v>85</v>
      </c>
      <c r="BK179" s="145">
        <f>ROUND(I179*H179,2)</f>
        <v>0</v>
      </c>
      <c r="BL179" s="18" t="s">
        <v>155</v>
      </c>
      <c r="BM179" s="144" t="s">
        <v>1787</v>
      </c>
    </row>
    <row r="180" spans="2:65" s="1" customFormat="1" ht="11.25">
      <c r="B180" s="34"/>
      <c r="D180" s="146" t="s">
        <v>157</v>
      </c>
      <c r="F180" s="147" t="s">
        <v>231</v>
      </c>
      <c r="I180" s="148"/>
      <c r="L180" s="34"/>
      <c r="M180" s="149"/>
      <c r="T180" s="55"/>
      <c r="AT180" s="18" t="s">
        <v>157</v>
      </c>
      <c r="AU180" s="18" t="s">
        <v>87</v>
      </c>
    </row>
    <row r="181" spans="2:65" s="12" customFormat="1" ht="11.25">
      <c r="B181" s="150"/>
      <c r="D181" s="151" t="s">
        <v>159</v>
      </c>
      <c r="E181" s="152" t="s">
        <v>32</v>
      </c>
      <c r="F181" s="153" t="s">
        <v>1788</v>
      </c>
      <c r="H181" s="154">
        <v>1.92</v>
      </c>
      <c r="I181" s="155"/>
      <c r="L181" s="150"/>
      <c r="M181" s="156"/>
      <c r="T181" s="157"/>
      <c r="AT181" s="152" t="s">
        <v>159</v>
      </c>
      <c r="AU181" s="152" t="s">
        <v>87</v>
      </c>
      <c r="AV181" s="12" t="s">
        <v>87</v>
      </c>
      <c r="AW181" s="12" t="s">
        <v>39</v>
      </c>
      <c r="AX181" s="12" t="s">
        <v>85</v>
      </c>
      <c r="AY181" s="152" t="s">
        <v>147</v>
      </c>
    </row>
    <row r="182" spans="2:65" s="1" customFormat="1" ht="49.15" customHeight="1">
      <c r="B182" s="34"/>
      <c r="C182" s="133" t="s">
        <v>227</v>
      </c>
      <c r="D182" s="133" t="s">
        <v>150</v>
      </c>
      <c r="E182" s="134" t="s">
        <v>234</v>
      </c>
      <c r="F182" s="135" t="s">
        <v>235</v>
      </c>
      <c r="G182" s="136" t="s">
        <v>236</v>
      </c>
      <c r="H182" s="137">
        <v>0.28799999999999998</v>
      </c>
      <c r="I182" s="138"/>
      <c r="J182" s="139">
        <f>ROUND(I182*H182,2)</f>
        <v>0</v>
      </c>
      <c r="K182" s="135" t="s">
        <v>154</v>
      </c>
      <c r="L182" s="34"/>
      <c r="M182" s="140" t="s">
        <v>32</v>
      </c>
      <c r="N182" s="141" t="s">
        <v>49</v>
      </c>
      <c r="P182" s="142">
        <f>O182*H182</f>
        <v>0</v>
      </c>
      <c r="Q182" s="142">
        <v>0</v>
      </c>
      <c r="R182" s="142">
        <f>Q182*H182</f>
        <v>0</v>
      </c>
      <c r="S182" s="142">
        <v>1.8</v>
      </c>
      <c r="T182" s="143">
        <f>S182*H182</f>
        <v>0.51839999999999997</v>
      </c>
      <c r="AR182" s="144" t="s">
        <v>155</v>
      </c>
      <c r="AT182" s="144" t="s">
        <v>150</v>
      </c>
      <c r="AU182" s="144" t="s">
        <v>87</v>
      </c>
      <c r="AY182" s="18" t="s">
        <v>147</v>
      </c>
      <c r="BE182" s="145">
        <f>IF(N182="základní",J182,0)</f>
        <v>0</v>
      </c>
      <c r="BF182" s="145">
        <f>IF(N182="snížená",J182,0)</f>
        <v>0</v>
      </c>
      <c r="BG182" s="145">
        <f>IF(N182="zákl. přenesená",J182,0)</f>
        <v>0</v>
      </c>
      <c r="BH182" s="145">
        <f>IF(N182="sníž. přenesená",J182,0)</f>
        <v>0</v>
      </c>
      <c r="BI182" s="145">
        <f>IF(N182="nulová",J182,0)</f>
        <v>0</v>
      </c>
      <c r="BJ182" s="18" t="s">
        <v>85</v>
      </c>
      <c r="BK182" s="145">
        <f>ROUND(I182*H182,2)</f>
        <v>0</v>
      </c>
      <c r="BL182" s="18" t="s">
        <v>155</v>
      </c>
      <c r="BM182" s="144" t="s">
        <v>1789</v>
      </c>
    </row>
    <row r="183" spans="2:65" s="1" customFormat="1" ht="11.25">
      <c r="B183" s="34"/>
      <c r="D183" s="146" t="s">
        <v>157</v>
      </c>
      <c r="F183" s="147" t="s">
        <v>238</v>
      </c>
      <c r="I183" s="148"/>
      <c r="L183" s="34"/>
      <c r="M183" s="149"/>
      <c r="T183" s="55"/>
      <c r="AT183" s="18" t="s">
        <v>157</v>
      </c>
      <c r="AU183" s="18" t="s">
        <v>87</v>
      </c>
    </row>
    <row r="184" spans="2:65" s="12" customFormat="1" ht="11.25">
      <c r="B184" s="150"/>
      <c r="D184" s="151" t="s">
        <v>159</v>
      </c>
      <c r="E184" s="152" t="s">
        <v>32</v>
      </c>
      <c r="F184" s="153" t="s">
        <v>1790</v>
      </c>
      <c r="H184" s="154">
        <v>0.28799999999999998</v>
      </c>
      <c r="I184" s="155"/>
      <c r="L184" s="150"/>
      <c r="M184" s="156"/>
      <c r="T184" s="157"/>
      <c r="AT184" s="152" t="s">
        <v>159</v>
      </c>
      <c r="AU184" s="152" t="s">
        <v>87</v>
      </c>
      <c r="AV184" s="12" t="s">
        <v>87</v>
      </c>
      <c r="AW184" s="12" t="s">
        <v>39</v>
      </c>
      <c r="AX184" s="12" t="s">
        <v>85</v>
      </c>
      <c r="AY184" s="152" t="s">
        <v>147</v>
      </c>
    </row>
    <row r="185" spans="2:65" s="11" customFormat="1" ht="22.9" customHeight="1">
      <c r="B185" s="121"/>
      <c r="D185" s="122" t="s">
        <v>77</v>
      </c>
      <c r="E185" s="131" t="s">
        <v>246</v>
      </c>
      <c r="F185" s="131" t="s">
        <v>247</v>
      </c>
      <c r="I185" s="124"/>
      <c r="J185" s="132">
        <f>BK185</f>
        <v>0</v>
      </c>
      <c r="L185" s="121"/>
      <c r="M185" s="126"/>
      <c r="P185" s="127">
        <f>SUM(P186:P195)</f>
        <v>0</v>
      </c>
      <c r="R185" s="127">
        <f>SUM(R186:R195)</f>
        <v>0</v>
      </c>
      <c r="T185" s="128">
        <f>SUM(T186:T195)</f>
        <v>0</v>
      </c>
      <c r="AR185" s="122" t="s">
        <v>85</v>
      </c>
      <c r="AT185" s="129" t="s">
        <v>77</v>
      </c>
      <c r="AU185" s="129" t="s">
        <v>85</v>
      </c>
      <c r="AY185" s="122" t="s">
        <v>147</v>
      </c>
      <c r="BK185" s="130">
        <f>SUM(BK186:BK195)</f>
        <v>0</v>
      </c>
    </row>
    <row r="186" spans="2:65" s="1" customFormat="1" ht="37.9" customHeight="1">
      <c r="B186" s="34"/>
      <c r="C186" s="133" t="s">
        <v>233</v>
      </c>
      <c r="D186" s="133" t="s">
        <v>150</v>
      </c>
      <c r="E186" s="134" t="s">
        <v>249</v>
      </c>
      <c r="F186" s="135" t="s">
        <v>250</v>
      </c>
      <c r="G186" s="136" t="s">
        <v>251</v>
      </c>
      <c r="H186" s="137">
        <v>7.3209999999999997</v>
      </c>
      <c r="I186" s="138"/>
      <c r="J186" s="139">
        <f>ROUND(I186*H186,2)</f>
        <v>0</v>
      </c>
      <c r="K186" s="135" t="s">
        <v>154</v>
      </c>
      <c r="L186" s="34"/>
      <c r="M186" s="140" t="s">
        <v>32</v>
      </c>
      <c r="N186" s="141" t="s">
        <v>49</v>
      </c>
      <c r="P186" s="142">
        <f>O186*H186</f>
        <v>0</v>
      </c>
      <c r="Q186" s="142">
        <v>0</v>
      </c>
      <c r="R186" s="142">
        <f>Q186*H186</f>
        <v>0</v>
      </c>
      <c r="S186" s="142">
        <v>0</v>
      </c>
      <c r="T186" s="143">
        <f>S186*H186</f>
        <v>0</v>
      </c>
      <c r="AR186" s="144" t="s">
        <v>155</v>
      </c>
      <c r="AT186" s="144" t="s">
        <v>150</v>
      </c>
      <c r="AU186" s="144" t="s">
        <v>87</v>
      </c>
      <c r="AY186" s="18" t="s">
        <v>147</v>
      </c>
      <c r="BE186" s="145">
        <f>IF(N186="základní",J186,0)</f>
        <v>0</v>
      </c>
      <c r="BF186" s="145">
        <f>IF(N186="snížená",J186,0)</f>
        <v>0</v>
      </c>
      <c r="BG186" s="145">
        <f>IF(N186="zákl. přenesená",J186,0)</f>
        <v>0</v>
      </c>
      <c r="BH186" s="145">
        <f>IF(N186="sníž. přenesená",J186,0)</f>
        <v>0</v>
      </c>
      <c r="BI186" s="145">
        <f>IF(N186="nulová",J186,0)</f>
        <v>0</v>
      </c>
      <c r="BJ186" s="18" t="s">
        <v>85</v>
      </c>
      <c r="BK186" s="145">
        <f>ROUND(I186*H186,2)</f>
        <v>0</v>
      </c>
      <c r="BL186" s="18" t="s">
        <v>155</v>
      </c>
      <c r="BM186" s="144" t="s">
        <v>1791</v>
      </c>
    </row>
    <row r="187" spans="2:65" s="1" customFormat="1" ht="11.25">
      <c r="B187" s="34"/>
      <c r="D187" s="146" t="s">
        <v>157</v>
      </c>
      <c r="F187" s="147" t="s">
        <v>253</v>
      </c>
      <c r="I187" s="148"/>
      <c r="L187" s="34"/>
      <c r="M187" s="149"/>
      <c r="T187" s="55"/>
      <c r="AT187" s="18" t="s">
        <v>157</v>
      </c>
      <c r="AU187" s="18" t="s">
        <v>87</v>
      </c>
    </row>
    <row r="188" spans="2:65" s="1" customFormat="1" ht="33" customHeight="1">
      <c r="B188" s="34"/>
      <c r="C188" s="133" t="s">
        <v>212</v>
      </c>
      <c r="D188" s="133" t="s">
        <v>150</v>
      </c>
      <c r="E188" s="134" t="s">
        <v>255</v>
      </c>
      <c r="F188" s="135" t="s">
        <v>256</v>
      </c>
      <c r="G188" s="136" t="s">
        <v>251</v>
      </c>
      <c r="H188" s="137">
        <v>7.3209999999999997</v>
      </c>
      <c r="I188" s="138"/>
      <c r="J188" s="139">
        <f>ROUND(I188*H188,2)</f>
        <v>0</v>
      </c>
      <c r="K188" s="135" t="s">
        <v>154</v>
      </c>
      <c r="L188" s="34"/>
      <c r="M188" s="140" t="s">
        <v>32</v>
      </c>
      <c r="N188" s="141" t="s">
        <v>49</v>
      </c>
      <c r="P188" s="142">
        <f>O188*H188</f>
        <v>0</v>
      </c>
      <c r="Q188" s="142">
        <v>0</v>
      </c>
      <c r="R188" s="142">
        <f>Q188*H188</f>
        <v>0</v>
      </c>
      <c r="S188" s="142">
        <v>0</v>
      </c>
      <c r="T188" s="143">
        <f>S188*H188</f>
        <v>0</v>
      </c>
      <c r="AR188" s="144" t="s">
        <v>155</v>
      </c>
      <c r="AT188" s="144" t="s">
        <v>150</v>
      </c>
      <c r="AU188" s="144" t="s">
        <v>87</v>
      </c>
      <c r="AY188" s="18" t="s">
        <v>147</v>
      </c>
      <c r="BE188" s="145">
        <f>IF(N188="základní",J188,0)</f>
        <v>0</v>
      </c>
      <c r="BF188" s="145">
        <f>IF(N188="snížená",J188,0)</f>
        <v>0</v>
      </c>
      <c r="BG188" s="145">
        <f>IF(N188="zákl. přenesená",J188,0)</f>
        <v>0</v>
      </c>
      <c r="BH188" s="145">
        <f>IF(N188="sníž. přenesená",J188,0)</f>
        <v>0</v>
      </c>
      <c r="BI188" s="145">
        <f>IF(N188="nulová",J188,0)</f>
        <v>0</v>
      </c>
      <c r="BJ188" s="18" t="s">
        <v>85</v>
      </c>
      <c r="BK188" s="145">
        <f>ROUND(I188*H188,2)</f>
        <v>0</v>
      </c>
      <c r="BL188" s="18" t="s">
        <v>155</v>
      </c>
      <c r="BM188" s="144" t="s">
        <v>1792</v>
      </c>
    </row>
    <row r="189" spans="2:65" s="1" customFormat="1" ht="11.25">
      <c r="B189" s="34"/>
      <c r="D189" s="146" t="s">
        <v>157</v>
      </c>
      <c r="F189" s="147" t="s">
        <v>258</v>
      </c>
      <c r="I189" s="148"/>
      <c r="L189" s="34"/>
      <c r="M189" s="149"/>
      <c r="T189" s="55"/>
      <c r="AT189" s="18" t="s">
        <v>157</v>
      </c>
      <c r="AU189" s="18" t="s">
        <v>87</v>
      </c>
    </row>
    <row r="190" spans="2:65" s="1" customFormat="1" ht="44.25" customHeight="1">
      <c r="B190" s="34"/>
      <c r="C190" s="133" t="s">
        <v>248</v>
      </c>
      <c r="D190" s="133" t="s">
        <v>150</v>
      </c>
      <c r="E190" s="134" t="s">
        <v>259</v>
      </c>
      <c r="F190" s="135" t="s">
        <v>260</v>
      </c>
      <c r="G190" s="136" t="s">
        <v>251</v>
      </c>
      <c r="H190" s="137">
        <v>139.09899999999999</v>
      </c>
      <c r="I190" s="138"/>
      <c r="J190" s="139">
        <f>ROUND(I190*H190,2)</f>
        <v>0</v>
      </c>
      <c r="K190" s="135" t="s">
        <v>154</v>
      </c>
      <c r="L190" s="34"/>
      <c r="M190" s="140" t="s">
        <v>32</v>
      </c>
      <c r="N190" s="141" t="s">
        <v>49</v>
      </c>
      <c r="P190" s="142">
        <f>O190*H190</f>
        <v>0</v>
      </c>
      <c r="Q190" s="142">
        <v>0</v>
      </c>
      <c r="R190" s="142">
        <f>Q190*H190</f>
        <v>0</v>
      </c>
      <c r="S190" s="142">
        <v>0</v>
      </c>
      <c r="T190" s="143">
        <f>S190*H190</f>
        <v>0</v>
      </c>
      <c r="AR190" s="144" t="s">
        <v>155</v>
      </c>
      <c r="AT190" s="144" t="s">
        <v>150</v>
      </c>
      <c r="AU190" s="144" t="s">
        <v>87</v>
      </c>
      <c r="AY190" s="18" t="s">
        <v>147</v>
      </c>
      <c r="BE190" s="145">
        <f>IF(N190="základní",J190,0)</f>
        <v>0</v>
      </c>
      <c r="BF190" s="145">
        <f>IF(N190="snížená",J190,0)</f>
        <v>0</v>
      </c>
      <c r="BG190" s="145">
        <f>IF(N190="zákl. přenesená",J190,0)</f>
        <v>0</v>
      </c>
      <c r="BH190" s="145">
        <f>IF(N190="sníž. přenesená",J190,0)</f>
        <v>0</v>
      </c>
      <c r="BI190" s="145">
        <f>IF(N190="nulová",J190,0)</f>
        <v>0</v>
      </c>
      <c r="BJ190" s="18" t="s">
        <v>85</v>
      </c>
      <c r="BK190" s="145">
        <f>ROUND(I190*H190,2)</f>
        <v>0</v>
      </c>
      <c r="BL190" s="18" t="s">
        <v>155</v>
      </c>
      <c r="BM190" s="144" t="s">
        <v>1793</v>
      </c>
    </row>
    <row r="191" spans="2:65" s="1" customFormat="1" ht="11.25">
      <c r="B191" s="34"/>
      <c r="D191" s="146" t="s">
        <v>157</v>
      </c>
      <c r="F191" s="147" t="s">
        <v>262</v>
      </c>
      <c r="I191" s="148"/>
      <c r="L191" s="34"/>
      <c r="M191" s="149"/>
      <c r="T191" s="55"/>
      <c r="AT191" s="18" t="s">
        <v>157</v>
      </c>
      <c r="AU191" s="18" t="s">
        <v>87</v>
      </c>
    </row>
    <row r="192" spans="2:65" s="1" customFormat="1" ht="19.5">
      <c r="B192" s="34"/>
      <c r="D192" s="151" t="s">
        <v>168</v>
      </c>
      <c r="F192" s="165" t="s">
        <v>263</v>
      </c>
      <c r="I192" s="148"/>
      <c r="L192" s="34"/>
      <c r="M192" s="149"/>
      <c r="T192" s="55"/>
      <c r="AT192" s="18" t="s">
        <v>168</v>
      </c>
      <c r="AU192" s="18" t="s">
        <v>87</v>
      </c>
    </row>
    <row r="193" spans="2:65" s="12" customFormat="1" ht="11.25">
      <c r="B193" s="150"/>
      <c r="D193" s="151" t="s">
        <v>159</v>
      </c>
      <c r="F193" s="153" t="s">
        <v>1794</v>
      </c>
      <c r="H193" s="154">
        <v>139.09899999999999</v>
      </c>
      <c r="I193" s="155"/>
      <c r="L193" s="150"/>
      <c r="M193" s="156"/>
      <c r="T193" s="157"/>
      <c r="AT193" s="152" t="s">
        <v>159</v>
      </c>
      <c r="AU193" s="152" t="s">
        <v>87</v>
      </c>
      <c r="AV193" s="12" t="s">
        <v>87</v>
      </c>
      <c r="AW193" s="12" t="s">
        <v>4</v>
      </c>
      <c r="AX193" s="12" t="s">
        <v>85</v>
      </c>
      <c r="AY193" s="152" t="s">
        <v>147</v>
      </c>
    </row>
    <row r="194" spans="2:65" s="1" customFormat="1" ht="44.25" customHeight="1">
      <c r="B194" s="34"/>
      <c r="C194" s="133" t="s">
        <v>254</v>
      </c>
      <c r="D194" s="133" t="s">
        <v>150</v>
      </c>
      <c r="E194" s="134" t="s">
        <v>266</v>
      </c>
      <c r="F194" s="135" t="s">
        <v>267</v>
      </c>
      <c r="G194" s="136" t="s">
        <v>251</v>
      </c>
      <c r="H194" s="137">
        <v>7.3209999999999997</v>
      </c>
      <c r="I194" s="138"/>
      <c r="J194" s="139">
        <f>ROUND(I194*H194,2)</f>
        <v>0</v>
      </c>
      <c r="K194" s="135" t="s">
        <v>154</v>
      </c>
      <c r="L194" s="34"/>
      <c r="M194" s="140" t="s">
        <v>32</v>
      </c>
      <c r="N194" s="141" t="s">
        <v>49</v>
      </c>
      <c r="P194" s="142">
        <f>O194*H194</f>
        <v>0</v>
      </c>
      <c r="Q194" s="142">
        <v>0</v>
      </c>
      <c r="R194" s="142">
        <f>Q194*H194</f>
        <v>0</v>
      </c>
      <c r="S194" s="142">
        <v>0</v>
      </c>
      <c r="T194" s="143">
        <f>S194*H194</f>
        <v>0</v>
      </c>
      <c r="AR194" s="144" t="s">
        <v>155</v>
      </c>
      <c r="AT194" s="144" t="s">
        <v>150</v>
      </c>
      <c r="AU194" s="144" t="s">
        <v>87</v>
      </c>
      <c r="AY194" s="18" t="s">
        <v>147</v>
      </c>
      <c r="BE194" s="145">
        <f>IF(N194="základní",J194,0)</f>
        <v>0</v>
      </c>
      <c r="BF194" s="145">
        <f>IF(N194="snížená",J194,0)</f>
        <v>0</v>
      </c>
      <c r="BG194" s="145">
        <f>IF(N194="zákl. přenesená",J194,0)</f>
        <v>0</v>
      </c>
      <c r="BH194" s="145">
        <f>IF(N194="sníž. přenesená",J194,0)</f>
        <v>0</v>
      </c>
      <c r="BI194" s="145">
        <f>IF(N194="nulová",J194,0)</f>
        <v>0</v>
      </c>
      <c r="BJ194" s="18" t="s">
        <v>85</v>
      </c>
      <c r="BK194" s="145">
        <f>ROUND(I194*H194,2)</f>
        <v>0</v>
      </c>
      <c r="BL194" s="18" t="s">
        <v>155</v>
      </c>
      <c r="BM194" s="144" t="s">
        <v>1795</v>
      </c>
    </row>
    <row r="195" spans="2:65" s="1" customFormat="1" ht="11.25">
      <c r="B195" s="34"/>
      <c r="D195" s="146" t="s">
        <v>157</v>
      </c>
      <c r="F195" s="147" t="s">
        <v>269</v>
      </c>
      <c r="I195" s="148"/>
      <c r="L195" s="34"/>
      <c r="M195" s="149"/>
      <c r="T195" s="55"/>
      <c r="AT195" s="18" t="s">
        <v>157</v>
      </c>
      <c r="AU195" s="18" t="s">
        <v>87</v>
      </c>
    </row>
    <row r="196" spans="2:65" s="11" customFormat="1" ht="22.9" customHeight="1">
      <c r="B196" s="121"/>
      <c r="D196" s="122" t="s">
        <v>77</v>
      </c>
      <c r="E196" s="131" t="s">
        <v>270</v>
      </c>
      <c r="F196" s="131" t="s">
        <v>271</v>
      </c>
      <c r="I196" s="124"/>
      <c r="J196" s="132">
        <f>BK196</f>
        <v>0</v>
      </c>
      <c r="L196" s="121"/>
      <c r="M196" s="126"/>
      <c r="P196" s="127">
        <f>SUM(P197:P198)</f>
        <v>0</v>
      </c>
      <c r="R196" s="127">
        <f>SUM(R197:R198)</f>
        <v>0</v>
      </c>
      <c r="T196" s="128">
        <f>SUM(T197:T198)</f>
        <v>0</v>
      </c>
      <c r="AR196" s="122" t="s">
        <v>85</v>
      </c>
      <c r="AT196" s="129" t="s">
        <v>77</v>
      </c>
      <c r="AU196" s="129" t="s">
        <v>85</v>
      </c>
      <c r="AY196" s="122" t="s">
        <v>147</v>
      </c>
      <c r="BK196" s="130">
        <f>SUM(BK197:BK198)</f>
        <v>0</v>
      </c>
    </row>
    <row r="197" spans="2:65" s="1" customFormat="1" ht="55.5" customHeight="1">
      <c r="B197" s="34"/>
      <c r="C197" s="133" t="s">
        <v>8</v>
      </c>
      <c r="D197" s="133" t="s">
        <v>150</v>
      </c>
      <c r="E197" s="134" t="s">
        <v>1796</v>
      </c>
      <c r="F197" s="135" t="s">
        <v>1797</v>
      </c>
      <c r="G197" s="136" t="s">
        <v>251</v>
      </c>
      <c r="H197" s="137">
        <v>5.4409999999999998</v>
      </c>
      <c r="I197" s="138"/>
      <c r="J197" s="139">
        <f>ROUND(I197*H197,2)</f>
        <v>0</v>
      </c>
      <c r="K197" s="135" t="s">
        <v>154</v>
      </c>
      <c r="L197" s="34"/>
      <c r="M197" s="140" t="s">
        <v>32</v>
      </c>
      <c r="N197" s="141" t="s">
        <v>49</v>
      </c>
      <c r="P197" s="142">
        <f>O197*H197</f>
        <v>0</v>
      </c>
      <c r="Q197" s="142">
        <v>0</v>
      </c>
      <c r="R197" s="142">
        <f>Q197*H197</f>
        <v>0</v>
      </c>
      <c r="S197" s="142">
        <v>0</v>
      </c>
      <c r="T197" s="143">
        <f>S197*H197</f>
        <v>0</v>
      </c>
      <c r="AR197" s="144" t="s">
        <v>155</v>
      </c>
      <c r="AT197" s="144" t="s">
        <v>150</v>
      </c>
      <c r="AU197" s="144" t="s">
        <v>87</v>
      </c>
      <c r="AY197" s="18" t="s">
        <v>147</v>
      </c>
      <c r="BE197" s="145">
        <f>IF(N197="základní",J197,0)</f>
        <v>0</v>
      </c>
      <c r="BF197" s="145">
        <f>IF(N197="snížená",J197,0)</f>
        <v>0</v>
      </c>
      <c r="BG197" s="145">
        <f>IF(N197="zákl. přenesená",J197,0)</f>
        <v>0</v>
      </c>
      <c r="BH197" s="145">
        <f>IF(N197="sníž. přenesená",J197,0)</f>
        <v>0</v>
      </c>
      <c r="BI197" s="145">
        <f>IF(N197="nulová",J197,0)</f>
        <v>0</v>
      </c>
      <c r="BJ197" s="18" t="s">
        <v>85</v>
      </c>
      <c r="BK197" s="145">
        <f>ROUND(I197*H197,2)</f>
        <v>0</v>
      </c>
      <c r="BL197" s="18" t="s">
        <v>155</v>
      </c>
      <c r="BM197" s="144" t="s">
        <v>1798</v>
      </c>
    </row>
    <row r="198" spans="2:65" s="1" customFormat="1" ht="11.25">
      <c r="B198" s="34"/>
      <c r="D198" s="146" t="s">
        <v>157</v>
      </c>
      <c r="F198" s="147" t="s">
        <v>1799</v>
      </c>
      <c r="I198" s="148"/>
      <c r="L198" s="34"/>
      <c r="M198" s="149"/>
      <c r="T198" s="55"/>
      <c r="AT198" s="18" t="s">
        <v>157</v>
      </c>
      <c r="AU198" s="18" t="s">
        <v>87</v>
      </c>
    </row>
    <row r="199" spans="2:65" s="11" customFormat="1" ht="25.9" customHeight="1">
      <c r="B199" s="121"/>
      <c r="D199" s="122" t="s">
        <v>77</v>
      </c>
      <c r="E199" s="123" t="s">
        <v>277</v>
      </c>
      <c r="F199" s="123" t="s">
        <v>278</v>
      </c>
      <c r="I199" s="124"/>
      <c r="J199" s="125">
        <f>BK199</f>
        <v>0</v>
      </c>
      <c r="L199" s="121"/>
      <c r="M199" s="126"/>
      <c r="P199" s="127">
        <f>P200+P207+P300</f>
        <v>0</v>
      </c>
      <c r="R199" s="127">
        <f>R200+R207+R300</f>
        <v>5.0002514700000003</v>
      </c>
      <c r="T199" s="128">
        <f>T200+T207+T300</f>
        <v>1.3645516</v>
      </c>
      <c r="AR199" s="122" t="s">
        <v>87</v>
      </c>
      <c r="AT199" s="129" t="s">
        <v>77</v>
      </c>
      <c r="AU199" s="129" t="s">
        <v>78</v>
      </c>
      <c r="AY199" s="122" t="s">
        <v>147</v>
      </c>
      <c r="BK199" s="130">
        <f>BK200+BK207+BK300</f>
        <v>0</v>
      </c>
    </row>
    <row r="200" spans="2:65" s="11" customFormat="1" ht="22.9" customHeight="1">
      <c r="B200" s="121"/>
      <c r="D200" s="122" t="s">
        <v>77</v>
      </c>
      <c r="E200" s="131" t="s">
        <v>279</v>
      </c>
      <c r="F200" s="131" t="s">
        <v>280</v>
      </c>
      <c r="I200" s="124"/>
      <c r="J200" s="132">
        <f>BK200</f>
        <v>0</v>
      </c>
      <c r="L200" s="121"/>
      <c r="M200" s="126"/>
      <c r="P200" s="127">
        <f>SUM(P201:P206)</f>
        <v>0</v>
      </c>
      <c r="R200" s="127">
        <f>SUM(R201:R206)</f>
        <v>1E-3</v>
      </c>
      <c r="T200" s="128">
        <f>SUM(T201:T206)</f>
        <v>0</v>
      </c>
      <c r="AR200" s="122" t="s">
        <v>87</v>
      </c>
      <c r="AT200" s="129" t="s">
        <v>77</v>
      </c>
      <c r="AU200" s="129" t="s">
        <v>85</v>
      </c>
      <c r="AY200" s="122" t="s">
        <v>147</v>
      </c>
      <c r="BK200" s="130">
        <f>SUM(BK201:BK206)</f>
        <v>0</v>
      </c>
    </row>
    <row r="201" spans="2:65" s="1" customFormat="1" ht="44.25" customHeight="1">
      <c r="B201" s="34"/>
      <c r="C201" s="133" t="s">
        <v>265</v>
      </c>
      <c r="D201" s="133" t="s">
        <v>150</v>
      </c>
      <c r="E201" s="134" t="s">
        <v>282</v>
      </c>
      <c r="F201" s="135" t="s">
        <v>283</v>
      </c>
      <c r="G201" s="136" t="s">
        <v>153</v>
      </c>
      <c r="H201" s="137">
        <v>1</v>
      </c>
      <c r="I201" s="138"/>
      <c r="J201" s="139">
        <f>ROUND(I201*H201,2)</f>
        <v>0</v>
      </c>
      <c r="K201" s="135" t="s">
        <v>154</v>
      </c>
      <c r="L201" s="34"/>
      <c r="M201" s="140" t="s">
        <v>32</v>
      </c>
      <c r="N201" s="141" t="s">
        <v>49</v>
      </c>
      <c r="P201" s="142">
        <f>O201*H201</f>
        <v>0</v>
      </c>
      <c r="Q201" s="142">
        <v>1E-3</v>
      </c>
      <c r="R201" s="142">
        <f>Q201*H201</f>
        <v>1E-3</v>
      </c>
      <c r="S201" s="142">
        <v>0</v>
      </c>
      <c r="T201" s="143">
        <f>S201*H201</f>
        <v>0</v>
      </c>
      <c r="AR201" s="144" t="s">
        <v>284</v>
      </c>
      <c r="AT201" s="144" t="s">
        <v>150</v>
      </c>
      <c r="AU201" s="144" t="s">
        <v>87</v>
      </c>
      <c r="AY201" s="18" t="s">
        <v>147</v>
      </c>
      <c r="BE201" s="145">
        <f>IF(N201="základní",J201,0)</f>
        <v>0</v>
      </c>
      <c r="BF201" s="145">
        <f>IF(N201="snížená",J201,0)</f>
        <v>0</v>
      </c>
      <c r="BG201" s="145">
        <f>IF(N201="zákl. přenesená",J201,0)</f>
        <v>0</v>
      </c>
      <c r="BH201" s="145">
        <f>IF(N201="sníž. přenesená",J201,0)</f>
        <v>0</v>
      </c>
      <c r="BI201" s="145">
        <f>IF(N201="nulová",J201,0)</f>
        <v>0</v>
      </c>
      <c r="BJ201" s="18" t="s">
        <v>85</v>
      </c>
      <c r="BK201" s="145">
        <f>ROUND(I201*H201,2)</f>
        <v>0</v>
      </c>
      <c r="BL201" s="18" t="s">
        <v>284</v>
      </c>
      <c r="BM201" s="144" t="s">
        <v>1800</v>
      </c>
    </row>
    <row r="202" spans="2:65" s="1" customFormat="1" ht="11.25">
      <c r="B202" s="34"/>
      <c r="D202" s="146" t="s">
        <v>157</v>
      </c>
      <c r="F202" s="147" t="s">
        <v>286</v>
      </c>
      <c r="I202" s="148"/>
      <c r="L202" s="34"/>
      <c r="M202" s="149"/>
      <c r="T202" s="55"/>
      <c r="AT202" s="18" t="s">
        <v>157</v>
      </c>
      <c r="AU202" s="18" t="s">
        <v>87</v>
      </c>
    </row>
    <row r="203" spans="2:65" s="1" customFormat="1" ht="19.5">
      <c r="B203" s="34"/>
      <c r="D203" s="151" t="s">
        <v>168</v>
      </c>
      <c r="F203" s="165" t="s">
        <v>287</v>
      </c>
      <c r="I203" s="148"/>
      <c r="L203" s="34"/>
      <c r="M203" s="149"/>
      <c r="T203" s="55"/>
      <c r="AT203" s="18" t="s">
        <v>168</v>
      </c>
      <c r="AU203" s="18" t="s">
        <v>87</v>
      </c>
    </row>
    <row r="204" spans="2:65" s="12" customFormat="1" ht="11.25">
      <c r="B204" s="150"/>
      <c r="D204" s="151" t="s">
        <v>159</v>
      </c>
      <c r="E204" s="152" t="s">
        <v>32</v>
      </c>
      <c r="F204" s="153" t="s">
        <v>1406</v>
      </c>
      <c r="H204" s="154">
        <v>1</v>
      </c>
      <c r="I204" s="155"/>
      <c r="L204" s="150"/>
      <c r="M204" s="156"/>
      <c r="T204" s="157"/>
      <c r="AT204" s="152" t="s">
        <v>159</v>
      </c>
      <c r="AU204" s="152" t="s">
        <v>87</v>
      </c>
      <c r="AV204" s="12" t="s">
        <v>87</v>
      </c>
      <c r="AW204" s="12" t="s">
        <v>39</v>
      </c>
      <c r="AX204" s="12" t="s">
        <v>85</v>
      </c>
      <c r="AY204" s="152" t="s">
        <v>147</v>
      </c>
    </row>
    <row r="205" spans="2:65" s="1" customFormat="1" ht="55.5" customHeight="1">
      <c r="B205" s="34"/>
      <c r="C205" s="133" t="s">
        <v>272</v>
      </c>
      <c r="D205" s="133" t="s">
        <v>150</v>
      </c>
      <c r="E205" s="134" t="s">
        <v>1801</v>
      </c>
      <c r="F205" s="135" t="s">
        <v>1802</v>
      </c>
      <c r="G205" s="136" t="s">
        <v>251</v>
      </c>
      <c r="H205" s="137">
        <v>1E-3</v>
      </c>
      <c r="I205" s="138"/>
      <c r="J205" s="139">
        <f>ROUND(I205*H205,2)</f>
        <v>0</v>
      </c>
      <c r="K205" s="135" t="s">
        <v>154</v>
      </c>
      <c r="L205" s="34"/>
      <c r="M205" s="140" t="s">
        <v>32</v>
      </c>
      <c r="N205" s="141" t="s">
        <v>49</v>
      </c>
      <c r="P205" s="142">
        <f>O205*H205</f>
        <v>0</v>
      </c>
      <c r="Q205" s="142">
        <v>0</v>
      </c>
      <c r="R205" s="142">
        <f>Q205*H205</f>
        <v>0</v>
      </c>
      <c r="S205" s="142">
        <v>0</v>
      </c>
      <c r="T205" s="143">
        <f>S205*H205</f>
        <v>0</v>
      </c>
      <c r="AR205" s="144" t="s">
        <v>284</v>
      </c>
      <c r="AT205" s="144" t="s">
        <v>150</v>
      </c>
      <c r="AU205" s="144" t="s">
        <v>87</v>
      </c>
      <c r="AY205" s="18" t="s">
        <v>147</v>
      </c>
      <c r="BE205" s="145">
        <f>IF(N205="základní",J205,0)</f>
        <v>0</v>
      </c>
      <c r="BF205" s="145">
        <f>IF(N205="snížená",J205,0)</f>
        <v>0</v>
      </c>
      <c r="BG205" s="145">
        <f>IF(N205="zákl. přenesená",J205,0)</f>
        <v>0</v>
      </c>
      <c r="BH205" s="145">
        <f>IF(N205="sníž. přenesená",J205,0)</f>
        <v>0</v>
      </c>
      <c r="BI205" s="145">
        <f>IF(N205="nulová",J205,0)</f>
        <v>0</v>
      </c>
      <c r="BJ205" s="18" t="s">
        <v>85</v>
      </c>
      <c r="BK205" s="145">
        <f>ROUND(I205*H205,2)</f>
        <v>0</v>
      </c>
      <c r="BL205" s="18" t="s">
        <v>284</v>
      </c>
      <c r="BM205" s="144" t="s">
        <v>1803</v>
      </c>
    </row>
    <row r="206" spans="2:65" s="1" customFormat="1" ht="11.25">
      <c r="B206" s="34"/>
      <c r="D206" s="146" t="s">
        <v>157</v>
      </c>
      <c r="F206" s="147" t="s">
        <v>1804</v>
      </c>
      <c r="I206" s="148"/>
      <c r="L206" s="34"/>
      <c r="M206" s="149"/>
      <c r="T206" s="55"/>
      <c r="AT206" s="18" t="s">
        <v>157</v>
      </c>
      <c r="AU206" s="18" t="s">
        <v>87</v>
      </c>
    </row>
    <row r="207" spans="2:65" s="11" customFormat="1" ht="22.9" customHeight="1">
      <c r="B207" s="121"/>
      <c r="D207" s="122" t="s">
        <v>77</v>
      </c>
      <c r="E207" s="131" t="s">
        <v>357</v>
      </c>
      <c r="F207" s="131" t="s">
        <v>358</v>
      </c>
      <c r="I207" s="124"/>
      <c r="J207" s="132">
        <f>BK207</f>
        <v>0</v>
      </c>
      <c r="L207" s="121"/>
      <c r="M207" s="126"/>
      <c r="P207" s="127">
        <f>SUM(P208:P299)</f>
        <v>0</v>
      </c>
      <c r="R207" s="127">
        <f>SUM(R208:R299)</f>
        <v>0.42086249999999997</v>
      </c>
      <c r="T207" s="128">
        <f>SUM(T208:T299)</f>
        <v>0.4284</v>
      </c>
      <c r="AR207" s="122" t="s">
        <v>87</v>
      </c>
      <c r="AT207" s="129" t="s">
        <v>77</v>
      </c>
      <c r="AU207" s="129" t="s">
        <v>85</v>
      </c>
      <c r="AY207" s="122" t="s">
        <v>147</v>
      </c>
      <c r="BK207" s="130">
        <f>SUM(BK208:BK299)</f>
        <v>0</v>
      </c>
    </row>
    <row r="208" spans="2:65" s="1" customFormat="1" ht="24.2" customHeight="1">
      <c r="B208" s="34"/>
      <c r="C208" s="133" t="s">
        <v>281</v>
      </c>
      <c r="D208" s="133" t="s">
        <v>150</v>
      </c>
      <c r="E208" s="134" t="s">
        <v>360</v>
      </c>
      <c r="F208" s="135" t="s">
        <v>361</v>
      </c>
      <c r="G208" s="136" t="s">
        <v>165</v>
      </c>
      <c r="H208" s="137">
        <v>15.75</v>
      </c>
      <c r="I208" s="138"/>
      <c r="J208" s="139">
        <f>ROUND(I208*H208,2)</f>
        <v>0</v>
      </c>
      <c r="K208" s="135" t="s">
        <v>154</v>
      </c>
      <c r="L208" s="34"/>
      <c r="M208" s="140" t="s">
        <v>32</v>
      </c>
      <c r="N208" s="141" t="s">
        <v>49</v>
      </c>
      <c r="P208" s="142">
        <f>O208*H208</f>
        <v>0</v>
      </c>
      <c r="Q208" s="142">
        <v>0</v>
      </c>
      <c r="R208" s="142">
        <f>Q208*H208</f>
        <v>0</v>
      </c>
      <c r="S208" s="142">
        <v>0</v>
      </c>
      <c r="T208" s="143">
        <f>S208*H208</f>
        <v>0</v>
      </c>
      <c r="AR208" s="144" t="s">
        <v>284</v>
      </c>
      <c r="AT208" s="144" t="s">
        <v>150</v>
      </c>
      <c r="AU208" s="144" t="s">
        <v>87</v>
      </c>
      <c r="AY208" s="18" t="s">
        <v>147</v>
      </c>
      <c r="BE208" s="145">
        <f>IF(N208="základní",J208,0)</f>
        <v>0</v>
      </c>
      <c r="BF208" s="145">
        <f>IF(N208="snížená",J208,0)</f>
        <v>0</v>
      </c>
      <c r="BG208" s="145">
        <f>IF(N208="zákl. přenesená",J208,0)</f>
        <v>0</v>
      </c>
      <c r="BH208" s="145">
        <f>IF(N208="sníž. přenesená",J208,0)</f>
        <v>0</v>
      </c>
      <c r="BI208" s="145">
        <f>IF(N208="nulová",J208,0)</f>
        <v>0</v>
      </c>
      <c r="BJ208" s="18" t="s">
        <v>85</v>
      </c>
      <c r="BK208" s="145">
        <f>ROUND(I208*H208,2)</f>
        <v>0</v>
      </c>
      <c r="BL208" s="18" t="s">
        <v>284</v>
      </c>
      <c r="BM208" s="144" t="s">
        <v>1805</v>
      </c>
    </row>
    <row r="209" spans="2:65" s="1" customFormat="1" ht="11.25">
      <c r="B209" s="34"/>
      <c r="D209" s="146" t="s">
        <v>157</v>
      </c>
      <c r="F209" s="147" t="s">
        <v>363</v>
      </c>
      <c r="I209" s="148"/>
      <c r="L209" s="34"/>
      <c r="M209" s="149"/>
      <c r="T209" s="55"/>
      <c r="AT209" s="18" t="s">
        <v>157</v>
      </c>
      <c r="AU209" s="18" t="s">
        <v>87</v>
      </c>
    </row>
    <row r="210" spans="2:65" s="14" customFormat="1" ht="11.25">
      <c r="B210" s="166"/>
      <c r="D210" s="151" t="s">
        <v>159</v>
      </c>
      <c r="E210" s="167" t="s">
        <v>32</v>
      </c>
      <c r="F210" s="168" t="s">
        <v>105</v>
      </c>
      <c r="H210" s="167" t="s">
        <v>32</v>
      </c>
      <c r="I210" s="169"/>
      <c r="L210" s="166"/>
      <c r="M210" s="170"/>
      <c r="T210" s="171"/>
      <c r="AT210" s="167" t="s">
        <v>159</v>
      </c>
      <c r="AU210" s="167" t="s">
        <v>87</v>
      </c>
      <c r="AV210" s="14" t="s">
        <v>85</v>
      </c>
      <c r="AW210" s="14" t="s">
        <v>39</v>
      </c>
      <c r="AX210" s="14" t="s">
        <v>78</v>
      </c>
      <c r="AY210" s="167" t="s">
        <v>147</v>
      </c>
    </row>
    <row r="211" spans="2:65" s="12" customFormat="1" ht="11.25">
      <c r="B211" s="150"/>
      <c r="D211" s="151" t="s">
        <v>159</v>
      </c>
      <c r="E211" s="152" t="s">
        <v>32</v>
      </c>
      <c r="F211" s="153" t="s">
        <v>1806</v>
      </c>
      <c r="H211" s="154">
        <v>2.25</v>
      </c>
      <c r="I211" s="155"/>
      <c r="L211" s="150"/>
      <c r="M211" s="156"/>
      <c r="T211" s="157"/>
      <c r="AT211" s="152" t="s">
        <v>159</v>
      </c>
      <c r="AU211" s="152" t="s">
        <v>87</v>
      </c>
      <c r="AV211" s="12" t="s">
        <v>87</v>
      </c>
      <c r="AW211" s="12" t="s">
        <v>39</v>
      </c>
      <c r="AX211" s="12" t="s">
        <v>78</v>
      </c>
      <c r="AY211" s="152" t="s">
        <v>147</v>
      </c>
    </row>
    <row r="212" spans="2:65" s="12" customFormat="1" ht="11.25">
      <c r="B212" s="150"/>
      <c r="D212" s="151" t="s">
        <v>159</v>
      </c>
      <c r="E212" s="152" t="s">
        <v>32</v>
      </c>
      <c r="F212" s="153" t="s">
        <v>1807</v>
      </c>
      <c r="H212" s="154">
        <v>2.25</v>
      </c>
      <c r="I212" s="155"/>
      <c r="L212" s="150"/>
      <c r="M212" s="156"/>
      <c r="T212" s="157"/>
      <c r="AT212" s="152" t="s">
        <v>159</v>
      </c>
      <c r="AU212" s="152" t="s">
        <v>87</v>
      </c>
      <c r="AV212" s="12" t="s">
        <v>87</v>
      </c>
      <c r="AW212" s="12" t="s">
        <v>39</v>
      </c>
      <c r="AX212" s="12" t="s">
        <v>78</v>
      </c>
      <c r="AY212" s="152" t="s">
        <v>147</v>
      </c>
    </row>
    <row r="213" spans="2:65" s="12" customFormat="1" ht="11.25">
      <c r="B213" s="150"/>
      <c r="D213" s="151" t="s">
        <v>159</v>
      </c>
      <c r="E213" s="152" t="s">
        <v>32</v>
      </c>
      <c r="F213" s="153" t="s">
        <v>1808</v>
      </c>
      <c r="H213" s="154">
        <v>2.25</v>
      </c>
      <c r="I213" s="155"/>
      <c r="L213" s="150"/>
      <c r="M213" s="156"/>
      <c r="T213" s="157"/>
      <c r="AT213" s="152" t="s">
        <v>159</v>
      </c>
      <c r="AU213" s="152" t="s">
        <v>87</v>
      </c>
      <c r="AV213" s="12" t="s">
        <v>87</v>
      </c>
      <c r="AW213" s="12" t="s">
        <v>39</v>
      </c>
      <c r="AX213" s="12" t="s">
        <v>78</v>
      </c>
      <c r="AY213" s="152" t="s">
        <v>147</v>
      </c>
    </row>
    <row r="214" spans="2:65" s="12" customFormat="1" ht="11.25">
      <c r="B214" s="150"/>
      <c r="D214" s="151" t="s">
        <v>159</v>
      </c>
      <c r="E214" s="152" t="s">
        <v>32</v>
      </c>
      <c r="F214" s="153" t="s">
        <v>1809</v>
      </c>
      <c r="H214" s="154">
        <v>2.25</v>
      </c>
      <c r="I214" s="155"/>
      <c r="L214" s="150"/>
      <c r="M214" s="156"/>
      <c r="T214" s="157"/>
      <c r="AT214" s="152" t="s">
        <v>159</v>
      </c>
      <c r="AU214" s="152" t="s">
        <v>87</v>
      </c>
      <c r="AV214" s="12" t="s">
        <v>87</v>
      </c>
      <c r="AW214" s="12" t="s">
        <v>39</v>
      </c>
      <c r="AX214" s="12" t="s">
        <v>78</v>
      </c>
      <c r="AY214" s="152" t="s">
        <v>147</v>
      </c>
    </row>
    <row r="215" spans="2:65" s="12" customFormat="1" ht="11.25">
      <c r="B215" s="150"/>
      <c r="D215" s="151" t="s">
        <v>159</v>
      </c>
      <c r="E215" s="152" t="s">
        <v>32</v>
      </c>
      <c r="F215" s="153" t="s">
        <v>1810</v>
      </c>
      <c r="H215" s="154">
        <v>2.25</v>
      </c>
      <c r="I215" s="155"/>
      <c r="L215" s="150"/>
      <c r="M215" s="156"/>
      <c r="T215" s="157"/>
      <c r="AT215" s="152" t="s">
        <v>159</v>
      </c>
      <c r="AU215" s="152" t="s">
        <v>87</v>
      </c>
      <c r="AV215" s="12" t="s">
        <v>87</v>
      </c>
      <c r="AW215" s="12" t="s">
        <v>39</v>
      </c>
      <c r="AX215" s="12" t="s">
        <v>78</v>
      </c>
      <c r="AY215" s="152" t="s">
        <v>147</v>
      </c>
    </row>
    <row r="216" spans="2:65" s="12" customFormat="1" ht="11.25">
      <c r="B216" s="150"/>
      <c r="D216" s="151" t="s">
        <v>159</v>
      </c>
      <c r="E216" s="152" t="s">
        <v>32</v>
      </c>
      <c r="F216" s="153" t="s">
        <v>1811</v>
      </c>
      <c r="H216" s="154">
        <v>2.25</v>
      </c>
      <c r="I216" s="155"/>
      <c r="L216" s="150"/>
      <c r="M216" s="156"/>
      <c r="T216" s="157"/>
      <c r="AT216" s="152" t="s">
        <v>159</v>
      </c>
      <c r="AU216" s="152" t="s">
        <v>87</v>
      </c>
      <c r="AV216" s="12" t="s">
        <v>87</v>
      </c>
      <c r="AW216" s="12" t="s">
        <v>39</v>
      </c>
      <c r="AX216" s="12" t="s">
        <v>78</v>
      </c>
      <c r="AY216" s="152" t="s">
        <v>147</v>
      </c>
    </row>
    <row r="217" spans="2:65" s="12" customFormat="1" ht="11.25">
      <c r="B217" s="150"/>
      <c r="D217" s="151" t="s">
        <v>159</v>
      </c>
      <c r="E217" s="152" t="s">
        <v>32</v>
      </c>
      <c r="F217" s="153" t="s">
        <v>1812</v>
      </c>
      <c r="H217" s="154">
        <v>2.25</v>
      </c>
      <c r="I217" s="155"/>
      <c r="L217" s="150"/>
      <c r="M217" s="156"/>
      <c r="T217" s="157"/>
      <c r="AT217" s="152" t="s">
        <v>159</v>
      </c>
      <c r="AU217" s="152" t="s">
        <v>87</v>
      </c>
      <c r="AV217" s="12" t="s">
        <v>87</v>
      </c>
      <c r="AW217" s="12" t="s">
        <v>39</v>
      </c>
      <c r="AX217" s="12" t="s">
        <v>78</v>
      </c>
      <c r="AY217" s="152" t="s">
        <v>147</v>
      </c>
    </row>
    <row r="218" spans="2:65" s="13" customFormat="1" ht="11.25">
      <c r="B218" s="158"/>
      <c r="D218" s="151" t="s">
        <v>159</v>
      </c>
      <c r="E218" s="159" t="s">
        <v>32</v>
      </c>
      <c r="F218" s="160" t="s">
        <v>162</v>
      </c>
      <c r="H218" s="161">
        <v>15.75</v>
      </c>
      <c r="I218" s="162"/>
      <c r="L218" s="158"/>
      <c r="M218" s="163"/>
      <c r="T218" s="164"/>
      <c r="AT218" s="159" t="s">
        <v>159</v>
      </c>
      <c r="AU218" s="159" t="s">
        <v>87</v>
      </c>
      <c r="AV218" s="13" t="s">
        <v>155</v>
      </c>
      <c r="AW218" s="13" t="s">
        <v>39</v>
      </c>
      <c r="AX218" s="13" t="s">
        <v>85</v>
      </c>
      <c r="AY218" s="159" t="s">
        <v>147</v>
      </c>
    </row>
    <row r="219" spans="2:65" s="1" customFormat="1" ht="24.2" customHeight="1">
      <c r="B219" s="34"/>
      <c r="C219" s="133" t="s">
        <v>284</v>
      </c>
      <c r="D219" s="133" t="s">
        <v>150</v>
      </c>
      <c r="E219" s="134" t="s">
        <v>372</v>
      </c>
      <c r="F219" s="135" t="s">
        <v>373</v>
      </c>
      <c r="G219" s="136" t="s">
        <v>165</v>
      </c>
      <c r="H219" s="137">
        <v>15.75</v>
      </c>
      <c r="I219" s="138"/>
      <c r="J219" s="139">
        <f>ROUND(I219*H219,2)</f>
        <v>0</v>
      </c>
      <c r="K219" s="135" t="s">
        <v>154</v>
      </c>
      <c r="L219" s="34"/>
      <c r="M219" s="140" t="s">
        <v>32</v>
      </c>
      <c r="N219" s="141" t="s">
        <v>49</v>
      </c>
      <c r="P219" s="142">
        <f>O219*H219</f>
        <v>0</v>
      </c>
      <c r="Q219" s="142">
        <v>2.9999999999999997E-4</v>
      </c>
      <c r="R219" s="142">
        <f>Q219*H219</f>
        <v>4.7249999999999992E-3</v>
      </c>
      <c r="S219" s="142">
        <v>0</v>
      </c>
      <c r="T219" s="143">
        <f>S219*H219</f>
        <v>0</v>
      </c>
      <c r="AR219" s="144" t="s">
        <v>284</v>
      </c>
      <c r="AT219" s="144" t="s">
        <v>150</v>
      </c>
      <c r="AU219" s="144" t="s">
        <v>87</v>
      </c>
      <c r="AY219" s="18" t="s">
        <v>147</v>
      </c>
      <c r="BE219" s="145">
        <f>IF(N219="základní",J219,0)</f>
        <v>0</v>
      </c>
      <c r="BF219" s="145">
        <f>IF(N219="snížená",J219,0)</f>
        <v>0</v>
      </c>
      <c r="BG219" s="145">
        <f>IF(N219="zákl. přenesená",J219,0)</f>
        <v>0</v>
      </c>
      <c r="BH219" s="145">
        <f>IF(N219="sníž. přenesená",J219,0)</f>
        <v>0</v>
      </c>
      <c r="BI219" s="145">
        <f>IF(N219="nulová",J219,0)</f>
        <v>0</v>
      </c>
      <c r="BJ219" s="18" t="s">
        <v>85</v>
      </c>
      <c r="BK219" s="145">
        <f>ROUND(I219*H219,2)</f>
        <v>0</v>
      </c>
      <c r="BL219" s="18" t="s">
        <v>284</v>
      </c>
      <c r="BM219" s="144" t="s">
        <v>1813</v>
      </c>
    </row>
    <row r="220" spans="2:65" s="1" customFormat="1" ht="11.25">
      <c r="B220" s="34"/>
      <c r="D220" s="146" t="s">
        <v>157</v>
      </c>
      <c r="F220" s="147" t="s">
        <v>375</v>
      </c>
      <c r="I220" s="148"/>
      <c r="L220" s="34"/>
      <c r="M220" s="149"/>
      <c r="T220" s="55"/>
      <c r="AT220" s="18" t="s">
        <v>157</v>
      </c>
      <c r="AU220" s="18" t="s">
        <v>87</v>
      </c>
    </row>
    <row r="221" spans="2:65" s="14" customFormat="1" ht="11.25">
      <c r="B221" s="166"/>
      <c r="D221" s="151" t="s">
        <v>159</v>
      </c>
      <c r="E221" s="167" t="s">
        <v>32</v>
      </c>
      <c r="F221" s="168" t="s">
        <v>105</v>
      </c>
      <c r="H221" s="167" t="s">
        <v>32</v>
      </c>
      <c r="I221" s="169"/>
      <c r="L221" s="166"/>
      <c r="M221" s="170"/>
      <c r="T221" s="171"/>
      <c r="AT221" s="167" t="s">
        <v>159</v>
      </c>
      <c r="AU221" s="167" t="s">
        <v>87</v>
      </c>
      <c r="AV221" s="14" t="s">
        <v>85</v>
      </c>
      <c r="AW221" s="14" t="s">
        <v>39</v>
      </c>
      <c r="AX221" s="14" t="s">
        <v>78</v>
      </c>
      <c r="AY221" s="167" t="s">
        <v>147</v>
      </c>
    </row>
    <row r="222" spans="2:65" s="12" customFormat="1" ht="11.25">
      <c r="B222" s="150"/>
      <c r="D222" s="151" t="s">
        <v>159</v>
      </c>
      <c r="E222" s="152" t="s">
        <v>32</v>
      </c>
      <c r="F222" s="153" t="s">
        <v>1806</v>
      </c>
      <c r="H222" s="154">
        <v>2.25</v>
      </c>
      <c r="I222" s="155"/>
      <c r="L222" s="150"/>
      <c r="M222" s="156"/>
      <c r="T222" s="157"/>
      <c r="AT222" s="152" t="s">
        <v>159</v>
      </c>
      <c r="AU222" s="152" t="s">
        <v>87</v>
      </c>
      <c r="AV222" s="12" t="s">
        <v>87</v>
      </c>
      <c r="AW222" s="12" t="s">
        <v>39</v>
      </c>
      <c r="AX222" s="12" t="s">
        <v>78</v>
      </c>
      <c r="AY222" s="152" t="s">
        <v>147</v>
      </c>
    </row>
    <row r="223" spans="2:65" s="12" customFormat="1" ht="11.25">
      <c r="B223" s="150"/>
      <c r="D223" s="151" t="s">
        <v>159</v>
      </c>
      <c r="E223" s="152" t="s">
        <v>32</v>
      </c>
      <c r="F223" s="153" t="s">
        <v>1807</v>
      </c>
      <c r="H223" s="154">
        <v>2.25</v>
      </c>
      <c r="I223" s="155"/>
      <c r="L223" s="150"/>
      <c r="M223" s="156"/>
      <c r="T223" s="157"/>
      <c r="AT223" s="152" t="s">
        <v>159</v>
      </c>
      <c r="AU223" s="152" t="s">
        <v>87</v>
      </c>
      <c r="AV223" s="12" t="s">
        <v>87</v>
      </c>
      <c r="AW223" s="12" t="s">
        <v>39</v>
      </c>
      <c r="AX223" s="12" t="s">
        <v>78</v>
      </c>
      <c r="AY223" s="152" t="s">
        <v>147</v>
      </c>
    </row>
    <row r="224" spans="2:65" s="12" customFormat="1" ht="11.25">
      <c r="B224" s="150"/>
      <c r="D224" s="151" t="s">
        <v>159</v>
      </c>
      <c r="E224" s="152" t="s">
        <v>32</v>
      </c>
      <c r="F224" s="153" t="s">
        <v>1808</v>
      </c>
      <c r="H224" s="154">
        <v>2.25</v>
      </c>
      <c r="I224" s="155"/>
      <c r="L224" s="150"/>
      <c r="M224" s="156"/>
      <c r="T224" s="157"/>
      <c r="AT224" s="152" t="s">
        <v>159</v>
      </c>
      <c r="AU224" s="152" t="s">
        <v>87</v>
      </c>
      <c r="AV224" s="12" t="s">
        <v>87</v>
      </c>
      <c r="AW224" s="12" t="s">
        <v>39</v>
      </c>
      <c r="AX224" s="12" t="s">
        <v>78</v>
      </c>
      <c r="AY224" s="152" t="s">
        <v>147</v>
      </c>
    </row>
    <row r="225" spans="2:65" s="12" customFormat="1" ht="11.25">
      <c r="B225" s="150"/>
      <c r="D225" s="151" t="s">
        <v>159</v>
      </c>
      <c r="E225" s="152" t="s">
        <v>32</v>
      </c>
      <c r="F225" s="153" t="s">
        <v>1809</v>
      </c>
      <c r="H225" s="154">
        <v>2.25</v>
      </c>
      <c r="I225" s="155"/>
      <c r="L225" s="150"/>
      <c r="M225" s="156"/>
      <c r="T225" s="157"/>
      <c r="AT225" s="152" t="s">
        <v>159</v>
      </c>
      <c r="AU225" s="152" t="s">
        <v>87</v>
      </c>
      <c r="AV225" s="12" t="s">
        <v>87</v>
      </c>
      <c r="AW225" s="12" t="s">
        <v>39</v>
      </c>
      <c r="AX225" s="12" t="s">
        <v>78</v>
      </c>
      <c r="AY225" s="152" t="s">
        <v>147</v>
      </c>
    </row>
    <row r="226" spans="2:65" s="12" customFormat="1" ht="11.25">
      <c r="B226" s="150"/>
      <c r="D226" s="151" t="s">
        <v>159</v>
      </c>
      <c r="E226" s="152" t="s">
        <v>32</v>
      </c>
      <c r="F226" s="153" t="s">
        <v>1810</v>
      </c>
      <c r="H226" s="154">
        <v>2.25</v>
      </c>
      <c r="I226" s="155"/>
      <c r="L226" s="150"/>
      <c r="M226" s="156"/>
      <c r="T226" s="157"/>
      <c r="AT226" s="152" t="s">
        <v>159</v>
      </c>
      <c r="AU226" s="152" t="s">
        <v>87</v>
      </c>
      <c r="AV226" s="12" t="s">
        <v>87</v>
      </c>
      <c r="AW226" s="12" t="s">
        <v>39</v>
      </c>
      <c r="AX226" s="12" t="s">
        <v>78</v>
      </c>
      <c r="AY226" s="152" t="s">
        <v>147</v>
      </c>
    </row>
    <row r="227" spans="2:65" s="12" customFormat="1" ht="11.25">
      <c r="B227" s="150"/>
      <c r="D227" s="151" t="s">
        <v>159</v>
      </c>
      <c r="E227" s="152" t="s">
        <v>32</v>
      </c>
      <c r="F227" s="153" t="s">
        <v>1811</v>
      </c>
      <c r="H227" s="154">
        <v>2.25</v>
      </c>
      <c r="I227" s="155"/>
      <c r="L227" s="150"/>
      <c r="M227" s="156"/>
      <c r="T227" s="157"/>
      <c r="AT227" s="152" t="s">
        <v>159</v>
      </c>
      <c r="AU227" s="152" t="s">
        <v>87</v>
      </c>
      <c r="AV227" s="12" t="s">
        <v>87</v>
      </c>
      <c r="AW227" s="12" t="s">
        <v>39</v>
      </c>
      <c r="AX227" s="12" t="s">
        <v>78</v>
      </c>
      <c r="AY227" s="152" t="s">
        <v>147</v>
      </c>
    </row>
    <row r="228" spans="2:65" s="12" customFormat="1" ht="11.25">
      <c r="B228" s="150"/>
      <c r="D228" s="151" t="s">
        <v>159</v>
      </c>
      <c r="E228" s="152" t="s">
        <v>32</v>
      </c>
      <c r="F228" s="153" t="s">
        <v>1812</v>
      </c>
      <c r="H228" s="154">
        <v>2.25</v>
      </c>
      <c r="I228" s="155"/>
      <c r="L228" s="150"/>
      <c r="M228" s="156"/>
      <c r="T228" s="157"/>
      <c r="AT228" s="152" t="s">
        <v>159</v>
      </c>
      <c r="AU228" s="152" t="s">
        <v>87</v>
      </c>
      <c r="AV228" s="12" t="s">
        <v>87</v>
      </c>
      <c r="AW228" s="12" t="s">
        <v>39</v>
      </c>
      <c r="AX228" s="12" t="s">
        <v>78</v>
      </c>
      <c r="AY228" s="152" t="s">
        <v>147</v>
      </c>
    </row>
    <row r="229" spans="2:65" s="13" customFormat="1" ht="11.25">
      <c r="B229" s="158"/>
      <c r="D229" s="151" t="s">
        <v>159</v>
      </c>
      <c r="E229" s="159" t="s">
        <v>32</v>
      </c>
      <c r="F229" s="160" t="s">
        <v>162</v>
      </c>
      <c r="H229" s="161">
        <v>15.75</v>
      </c>
      <c r="I229" s="162"/>
      <c r="L229" s="158"/>
      <c r="M229" s="163"/>
      <c r="T229" s="164"/>
      <c r="AT229" s="159" t="s">
        <v>159</v>
      </c>
      <c r="AU229" s="159" t="s">
        <v>87</v>
      </c>
      <c r="AV229" s="13" t="s">
        <v>155</v>
      </c>
      <c r="AW229" s="13" t="s">
        <v>39</v>
      </c>
      <c r="AX229" s="13" t="s">
        <v>85</v>
      </c>
      <c r="AY229" s="159" t="s">
        <v>147</v>
      </c>
    </row>
    <row r="230" spans="2:65" s="1" customFormat="1" ht="37.9" customHeight="1">
      <c r="B230" s="34"/>
      <c r="C230" s="133" t="s">
        <v>295</v>
      </c>
      <c r="D230" s="133" t="s">
        <v>150</v>
      </c>
      <c r="E230" s="134" t="s">
        <v>377</v>
      </c>
      <c r="F230" s="135" t="s">
        <v>378</v>
      </c>
      <c r="G230" s="136" t="s">
        <v>165</v>
      </c>
      <c r="H230" s="137">
        <v>15.75</v>
      </c>
      <c r="I230" s="138"/>
      <c r="J230" s="139">
        <f>ROUND(I230*H230,2)</f>
        <v>0</v>
      </c>
      <c r="K230" s="135" t="s">
        <v>154</v>
      </c>
      <c r="L230" s="34"/>
      <c r="M230" s="140" t="s">
        <v>32</v>
      </c>
      <c r="N230" s="141" t="s">
        <v>49</v>
      </c>
      <c r="P230" s="142">
        <f>O230*H230</f>
        <v>0</v>
      </c>
      <c r="Q230" s="142">
        <v>6.0000000000000001E-3</v>
      </c>
      <c r="R230" s="142">
        <f>Q230*H230</f>
        <v>9.4500000000000001E-2</v>
      </c>
      <c r="S230" s="142">
        <v>0</v>
      </c>
      <c r="T230" s="143">
        <f>S230*H230</f>
        <v>0</v>
      </c>
      <c r="AR230" s="144" t="s">
        <v>284</v>
      </c>
      <c r="AT230" s="144" t="s">
        <v>150</v>
      </c>
      <c r="AU230" s="144" t="s">
        <v>87</v>
      </c>
      <c r="AY230" s="18" t="s">
        <v>147</v>
      </c>
      <c r="BE230" s="145">
        <f>IF(N230="základní",J230,0)</f>
        <v>0</v>
      </c>
      <c r="BF230" s="145">
        <f>IF(N230="snížená",J230,0)</f>
        <v>0</v>
      </c>
      <c r="BG230" s="145">
        <f>IF(N230="zákl. přenesená",J230,0)</f>
        <v>0</v>
      </c>
      <c r="BH230" s="145">
        <f>IF(N230="sníž. přenesená",J230,0)</f>
        <v>0</v>
      </c>
      <c r="BI230" s="145">
        <f>IF(N230="nulová",J230,0)</f>
        <v>0</v>
      </c>
      <c r="BJ230" s="18" t="s">
        <v>85</v>
      </c>
      <c r="BK230" s="145">
        <f>ROUND(I230*H230,2)</f>
        <v>0</v>
      </c>
      <c r="BL230" s="18" t="s">
        <v>284</v>
      </c>
      <c r="BM230" s="144" t="s">
        <v>1814</v>
      </c>
    </row>
    <row r="231" spans="2:65" s="1" customFormat="1" ht="11.25">
      <c r="B231" s="34"/>
      <c r="D231" s="146" t="s">
        <v>157</v>
      </c>
      <c r="F231" s="147" t="s">
        <v>380</v>
      </c>
      <c r="I231" s="148"/>
      <c r="L231" s="34"/>
      <c r="M231" s="149"/>
      <c r="T231" s="55"/>
      <c r="AT231" s="18" t="s">
        <v>157</v>
      </c>
      <c r="AU231" s="18" t="s">
        <v>87</v>
      </c>
    </row>
    <row r="232" spans="2:65" s="14" customFormat="1" ht="11.25">
      <c r="B232" s="166"/>
      <c r="D232" s="151" t="s">
        <v>159</v>
      </c>
      <c r="E232" s="167" t="s">
        <v>32</v>
      </c>
      <c r="F232" s="168" t="s">
        <v>105</v>
      </c>
      <c r="H232" s="167" t="s">
        <v>32</v>
      </c>
      <c r="I232" s="169"/>
      <c r="L232" s="166"/>
      <c r="M232" s="170"/>
      <c r="T232" s="171"/>
      <c r="AT232" s="167" t="s">
        <v>159</v>
      </c>
      <c r="AU232" s="167" t="s">
        <v>87</v>
      </c>
      <c r="AV232" s="14" t="s">
        <v>85</v>
      </c>
      <c r="AW232" s="14" t="s">
        <v>39</v>
      </c>
      <c r="AX232" s="14" t="s">
        <v>78</v>
      </c>
      <c r="AY232" s="167" t="s">
        <v>147</v>
      </c>
    </row>
    <row r="233" spans="2:65" s="12" customFormat="1" ht="11.25">
      <c r="B233" s="150"/>
      <c r="D233" s="151" t="s">
        <v>159</v>
      </c>
      <c r="E233" s="152" t="s">
        <v>32</v>
      </c>
      <c r="F233" s="153" t="s">
        <v>1806</v>
      </c>
      <c r="H233" s="154">
        <v>2.25</v>
      </c>
      <c r="I233" s="155"/>
      <c r="L233" s="150"/>
      <c r="M233" s="156"/>
      <c r="T233" s="157"/>
      <c r="AT233" s="152" t="s">
        <v>159</v>
      </c>
      <c r="AU233" s="152" t="s">
        <v>87</v>
      </c>
      <c r="AV233" s="12" t="s">
        <v>87</v>
      </c>
      <c r="AW233" s="12" t="s">
        <v>39</v>
      </c>
      <c r="AX233" s="12" t="s">
        <v>78</v>
      </c>
      <c r="AY233" s="152" t="s">
        <v>147</v>
      </c>
    </row>
    <row r="234" spans="2:65" s="12" customFormat="1" ht="11.25">
      <c r="B234" s="150"/>
      <c r="D234" s="151" t="s">
        <v>159</v>
      </c>
      <c r="E234" s="152" t="s">
        <v>32</v>
      </c>
      <c r="F234" s="153" t="s">
        <v>1807</v>
      </c>
      <c r="H234" s="154">
        <v>2.25</v>
      </c>
      <c r="I234" s="155"/>
      <c r="L234" s="150"/>
      <c r="M234" s="156"/>
      <c r="T234" s="157"/>
      <c r="AT234" s="152" t="s">
        <v>159</v>
      </c>
      <c r="AU234" s="152" t="s">
        <v>87</v>
      </c>
      <c r="AV234" s="12" t="s">
        <v>87</v>
      </c>
      <c r="AW234" s="12" t="s">
        <v>39</v>
      </c>
      <c r="AX234" s="12" t="s">
        <v>78</v>
      </c>
      <c r="AY234" s="152" t="s">
        <v>147</v>
      </c>
    </row>
    <row r="235" spans="2:65" s="12" customFormat="1" ht="11.25">
      <c r="B235" s="150"/>
      <c r="D235" s="151" t="s">
        <v>159</v>
      </c>
      <c r="E235" s="152" t="s">
        <v>32</v>
      </c>
      <c r="F235" s="153" t="s">
        <v>1808</v>
      </c>
      <c r="H235" s="154">
        <v>2.25</v>
      </c>
      <c r="I235" s="155"/>
      <c r="L235" s="150"/>
      <c r="M235" s="156"/>
      <c r="T235" s="157"/>
      <c r="AT235" s="152" t="s">
        <v>159</v>
      </c>
      <c r="AU235" s="152" t="s">
        <v>87</v>
      </c>
      <c r="AV235" s="12" t="s">
        <v>87</v>
      </c>
      <c r="AW235" s="12" t="s">
        <v>39</v>
      </c>
      <c r="AX235" s="12" t="s">
        <v>78</v>
      </c>
      <c r="AY235" s="152" t="s">
        <v>147</v>
      </c>
    </row>
    <row r="236" spans="2:65" s="12" customFormat="1" ht="11.25">
      <c r="B236" s="150"/>
      <c r="D236" s="151" t="s">
        <v>159</v>
      </c>
      <c r="E236" s="152" t="s">
        <v>32</v>
      </c>
      <c r="F236" s="153" t="s">
        <v>1809</v>
      </c>
      <c r="H236" s="154">
        <v>2.25</v>
      </c>
      <c r="I236" s="155"/>
      <c r="L236" s="150"/>
      <c r="M236" s="156"/>
      <c r="T236" s="157"/>
      <c r="AT236" s="152" t="s">
        <v>159</v>
      </c>
      <c r="AU236" s="152" t="s">
        <v>87</v>
      </c>
      <c r="AV236" s="12" t="s">
        <v>87</v>
      </c>
      <c r="AW236" s="12" t="s">
        <v>39</v>
      </c>
      <c r="AX236" s="12" t="s">
        <v>78</v>
      </c>
      <c r="AY236" s="152" t="s">
        <v>147</v>
      </c>
    </row>
    <row r="237" spans="2:65" s="12" customFormat="1" ht="11.25">
      <c r="B237" s="150"/>
      <c r="D237" s="151" t="s">
        <v>159</v>
      </c>
      <c r="E237" s="152" t="s">
        <v>32</v>
      </c>
      <c r="F237" s="153" t="s">
        <v>1810</v>
      </c>
      <c r="H237" s="154">
        <v>2.25</v>
      </c>
      <c r="I237" s="155"/>
      <c r="L237" s="150"/>
      <c r="M237" s="156"/>
      <c r="T237" s="157"/>
      <c r="AT237" s="152" t="s">
        <v>159</v>
      </c>
      <c r="AU237" s="152" t="s">
        <v>87</v>
      </c>
      <c r="AV237" s="12" t="s">
        <v>87</v>
      </c>
      <c r="AW237" s="12" t="s">
        <v>39</v>
      </c>
      <c r="AX237" s="12" t="s">
        <v>78</v>
      </c>
      <c r="AY237" s="152" t="s">
        <v>147</v>
      </c>
    </row>
    <row r="238" spans="2:65" s="12" customFormat="1" ht="11.25">
      <c r="B238" s="150"/>
      <c r="D238" s="151" t="s">
        <v>159</v>
      </c>
      <c r="E238" s="152" t="s">
        <v>32</v>
      </c>
      <c r="F238" s="153" t="s">
        <v>1811</v>
      </c>
      <c r="H238" s="154">
        <v>2.25</v>
      </c>
      <c r="I238" s="155"/>
      <c r="L238" s="150"/>
      <c r="M238" s="156"/>
      <c r="T238" s="157"/>
      <c r="AT238" s="152" t="s">
        <v>159</v>
      </c>
      <c r="AU238" s="152" t="s">
        <v>87</v>
      </c>
      <c r="AV238" s="12" t="s">
        <v>87</v>
      </c>
      <c r="AW238" s="12" t="s">
        <v>39</v>
      </c>
      <c r="AX238" s="12" t="s">
        <v>78</v>
      </c>
      <c r="AY238" s="152" t="s">
        <v>147</v>
      </c>
    </row>
    <row r="239" spans="2:65" s="12" customFormat="1" ht="11.25">
      <c r="B239" s="150"/>
      <c r="D239" s="151" t="s">
        <v>159</v>
      </c>
      <c r="E239" s="152" t="s">
        <v>32</v>
      </c>
      <c r="F239" s="153" t="s">
        <v>1812</v>
      </c>
      <c r="H239" s="154">
        <v>2.25</v>
      </c>
      <c r="I239" s="155"/>
      <c r="L239" s="150"/>
      <c r="M239" s="156"/>
      <c r="T239" s="157"/>
      <c r="AT239" s="152" t="s">
        <v>159</v>
      </c>
      <c r="AU239" s="152" t="s">
        <v>87</v>
      </c>
      <c r="AV239" s="12" t="s">
        <v>87</v>
      </c>
      <c r="AW239" s="12" t="s">
        <v>39</v>
      </c>
      <c r="AX239" s="12" t="s">
        <v>78</v>
      </c>
      <c r="AY239" s="152" t="s">
        <v>147</v>
      </c>
    </row>
    <row r="240" spans="2:65" s="13" customFormat="1" ht="11.25">
      <c r="B240" s="158"/>
      <c r="D240" s="151" t="s">
        <v>159</v>
      </c>
      <c r="E240" s="159" t="s">
        <v>32</v>
      </c>
      <c r="F240" s="160" t="s">
        <v>162</v>
      </c>
      <c r="H240" s="161">
        <v>15.75</v>
      </c>
      <c r="I240" s="162"/>
      <c r="L240" s="158"/>
      <c r="M240" s="163"/>
      <c r="T240" s="164"/>
      <c r="AT240" s="159" t="s">
        <v>159</v>
      </c>
      <c r="AU240" s="159" t="s">
        <v>87</v>
      </c>
      <c r="AV240" s="13" t="s">
        <v>155</v>
      </c>
      <c r="AW240" s="13" t="s">
        <v>39</v>
      </c>
      <c r="AX240" s="13" t="s">
        <v>85</v>
      </c>
      <c r="AY240" s="159" t="s">
        <v>147</v>
      </c>
    </row>
    <row r="241" spans="2:65" s="1" customFormat="1" ht="24.2" customHeight="1">
      <c r="B241" s="34"/>
      <c r="C241" s="179" t="s">
        <v>302</v>
      </c>
      <c r="D241" s="179" t="s">
        <v>322</v>
      </c>
      <c r="E241" s="180" t="s">
        <v>382</v>
      </c>
      <c r="F241" s="181" t="s">
        <v>383</v>
      </c>
      <c r="G241" s="182" t="s">
        <v>165</v>
      </c>
      <c r="H241" s="183">
        <v>17.324999999999999</v>
      </c>
      <c r="I241" s="184"/>
      <c r="J241" s="185">
        <f>ROUND(I241*H241,2)</f>
        <v>0</v>
      </c>
      <c r="K241" s="181" t="s">
        <v>154</v>
      </c>
      <c r="L241" s="186"/>
      <c r="M241" s="187" t="s">
        <v>32</v>
      </c>
      <c r="N241" s="188" t="s">
        <v>49</v>
      </c>
      <c r="P241" s="142">
        <f>O241*H241</f>
        <v>0</v>
      </c>
      <c r="Q241" s="142">
        <v>1.806E-2</v>
      </c>
      <c r="R241" s="142">
        <f>Q241*H241</f>
        <v>0.31288949999999999</v>
      </c>
      <c r="S241" s="142">
        <v>0</v>
      </c>
      <c r="T241" s="143">
        <f>S241*H241</f>
        <v>0</v>
      </c>
      <c r="AR241" s="144" t="s">
        <v>325</v>
      </c>
      <c r="AT241" s="144" t="s">
        <v>322</v>
      </c>
      <c r="AU241" s="144" t="s">
        <v>87</v>
      </c>
      <c r="AY241" s="18" t="s">
        <v>147</v>
      </c>
      <c r="BE241" s="145">
        <f>IF(N241="základní",J241,0)</f>
        <v>0</v>
      </c>
      <c r="BF241" s="145">
        <f>IF(N241="snížená",J241,0)</f>
        <v>0</v>
      </c>
      <c r="BG241" s="145">
        <f>IF(N241="zákl. přenesená",J241,0)</f>
        <v>0</v>
      </c>
      <c r="BH241" s="145">
        <f>IF(N241="sníž. přenesená",J241,0)</f>
        <v>0</v>
      </c>
      <c r="BI241" s="145">
        <f>IF(N241="nulová",J241,0)</f>
        <v>0</v>
      </c>
      <c r="BJ241" s="18" t="s">
        <v>85</v>
      </c>
      <c r="BK241" s="145">
        <f>ROUND(I241*H241,2)</f>
        <v>0</v>
      </c>
      <c r="BL241" s="18" t="s">
        <v>284</v>
      </c>
      <c r="BM241" s="144" t="s">
        <v>1815</v>
      </c>
    </row>
    <row r="242" spans="2:65" s="1" customFormat="1" ht="19.5">
      <c r="B242" s="34"/>
      <c r="D242" s="151" t="s">
        <v>168</v>
      </c>
      <c r="F242" s="165" t="s">
        <v>385</v>
      </c>
      <c r="I242" s="148"/>
      <c r="L242" s="34"/>
      <c r="M242" s="149"/>
      <c r="T242" s="55"/>
      <c r="AT242" s="18" t="s">
        <v>168</v>
      </c>
      <c r="AU242" s="18" t="s">
        <v>87</v>
      </c>
    </row>
    <row r="243" spans="2:65" s="14" customFormat="1" ht="11.25">
      <c r="B243" s="166"/>
      <c r="D243" s="151" t="s">
        <v>159</v>
      </c>
      <c r="E243" s="167" t="s">
        <v>32</v>
      </c>
      <c r="F243" s="168" t="s">
        <v>105</v>
      </c>
      <c r="H243" s="167" t="s">
        <v>32</v>
      </c>
      <c r="I243" s="169"/>
      <c r="L243" s="166"/>
      <c r="M243" s="170"/>
      <c r="T243" s="171"/>
      <c r="AT243" s="167" t="s">
        <v>159</v>
      </c>
      <c r="AU243" s="167" t="s">
        <v>87</v>
      </c>
      <c r="AV243" s="14" t="s">
        <v>85</v>
      </c>
      <c r="AW243" s="14" t="s">
        <v>39</v>
      </c>
      <c r="AX243" s="14" t="s">
        <v>78</v>
      </c>
      <c r="AY243" s="167" t="s">
        <v>147</v>
      </c>
    </row>
    <row r="244" spans="2:65" s="12" customFormat="1" ht="11.25">
      <c r="B244" s="150"/>
      <c r="D244" s="151" t="s">
        <v>159</v>
      </c>
      <c r="E244" s="152" t="s">
        <v>32</v>
      </c>
      <c r="F244" s="153" t="s">
        <v>1806</v>
      </c>
      <c r="H244" s="154">
        <v>2.25</v>
      </c>
      <c r="I244" s="155"/>
      <c r="L244" s="150"/>
      <c r="M244" s="156"/>
      <c r="T244" s="157"/>
      <c r="AT244" s="152" t="s">
        <v>159</v>
      </c>
      <c r="AU244" s="152" t="s">
        <v>87</v>
      </c>
      <c r="AV244" s="12" t="s">
        <v>87</v>
      </c>
      <c r="AW244" s="12" t="s">
        <v>39</v>
      </c>
      <c r="AX244" s="12" t="s">
        <v>78</v>
      </c>
      <c r="AY244" s="152" t="s">
        <v>147</v>
      </c>
    </row>
    <row r="245" spans="2:65" s="12" customFormat="1" ht="11.25">
      <c r="B245" s="150"/>
      <c r="D245" s="151" t="s">
        <v>159</v>
      </c>
      <c r="E245" s="152" t="s">
        <v>32</v>
      </c>
      <c r="F245" s="153" t="s">
        <v>1807</v>
      </c>
      <c r="H245" s="154">
        <v>2.25</v>
      </c>
      <c r="I245" s="155"/>
      <c r="L245" s="150"/>
      <c r="M245" s="156"/>
      <c r="T245" s="157"/>
      <c r="AT245" s="152" t="s">
        <v>159</v>
      </c>
      <c r="AU245" s="152" t="s">
        <v>87</v>
      </c>
      <c r="AV245" s="12" t="s">
        <v>87</v>
      </c>
      <c r="AW245" s="12" t="s">
        <v>39</v>
      </c>
      <c r="AX245" s="12" t="s">
        <v>78</v>
      </c>
      <c r="AY245" s="152" t="s">
        <v>147</v>
      </c>
    </row>
    <row r="246" spans="2:65" s="12" customFormat="1" ht="11.25">
      <c r="B246" s="150"/>
      <c r="D246" s="151" t="s">
        <v>159</v>
      </c>
      <c r="E246" s="152" t="s">
        <v>32</v>
      </c>
      <c r="F246" s="153" t="s">
        <v>1808</v>
      </c>
      <c r="H246" s="154">
        <v>2.25</v>
      </c>
      <c r="I246" s="155"/>
      <c r="L246" s="150"/>
      <c r="M246" s="156"/>
      <c r="T246" s="157"/>
      <c r="AT246" s="152" t="s">
        <v>159</v>
      </c>
      <c r="AU246" s="152" t="s">
        <v>87</v>
      </c>
      <c r="AV246" s="12" t="s">
        <v>87</v>
      </c>
      <c r="AW246" s="12" t="s">
        <v>39</v>
      </c>
      <c r="AX246" s="12" t="s">
        <v>78</v>
      </c>
      <c r="AY246" s="152" t="s">
        <v>147</v>
      </c>
    </row>
    <row r="247" spans="2:65" s="12" customFormat="1" ht="11.25">
      <c r="B247" s="150"/>
      <c r="D247" s="151" t="s">
        <v>159</v>
      </c>
      <c r="E247" s="152" t="s">
        <v>32</v>
      </c>
      <c r="F247" s="153" t="s">
        <v>1809</v>
      </c>
      <c r="H247" s="154">
        <v>2.25</v>
      </c>
      <c r="I247" s="155"/>
      <c r="L247" s="150"/>
      <c r="M247" s="156"/>
      <c r="T247" s="157"/>
      <c r="AT247" s="152" t="s">
        <v>159</v>
      </c>
      <c r="AU247" s="152" t="s">
        <v>87</v>
      </c>
      <c r="AV247" s="12" t="s">
        <v>87</v>
      </c>
      <c r="AW247" s="12" t="s">
        <v>39</v>
      </c>
      <c r="AX247" s="12" t="s">
        <v>78</v>
      </c>
      <c r="AY247" s="152" t="s">
        <v>147</v>
      </c>
    </row>
    <row r="248" spans="2:65" s="12" customFormat="1" ht="11.25">
      <c r="B248" s="150"/>
      <c r="D248" s="151" t="s">
        <v>159</v>
      </c>
      <c r="E248" s="152" t="s">
        <v>32</v>
      </c>
      <c r="F248" s="153" t="s">
        <v>1810</v>
      </c>
      <c r="H248" s="154">
        <v>2.25</v>
      </c>
      <c r="I248" s="155"/>
      <c r="L248" s="150"/>
      <c r="M248" s="156"/>
      <c r="T248" s="157"/>
      <c r="AT248" s="152" t="s">
        <v>159</v>
      </c>
      <c r="AU248" s="152" t="s">
        <v>87</v>
      </c>
      <c r="AV248" s="12" t="s">
        <v>87</v>
      </c>
      <c r="AW248" s="12" t="s">
        <v>39</v>
      </c>
      <c r="AX248" s="12" t="s">
        <v>78</v>
      </c>
      <c r="AY248" s="152" t="s">
        <v>147</v>
      </c>
    </row>
    <row r="249" spans="2:65" s="12" customFormat="1" ht="11.25">
      <c r="B249" s="150"/>
      <c r="D249" s="151" t="s">
        <v>159</v>
      </c>
      <c r="E249" s="152" t="s">
        <v>32</v>
      </c>
      <c r="F249" s="153" t="s">
        <v>1811</v>
      </c>
      <c r="H249" s="154">
        <v>2.25</v>
      </c>
      <c r="I249" s="155"/>
      <c r="L249" s="150"/>
      <c r="M249" s="156"/>
      <c r="T249" s="157"/>
      <c r="AT249" s="152" t="s">
        <v>159</v>
      </c>
      <c r="AU249" s="152" t="s">
        <v>87</v>
      </c>
      <c r="AV249" s="12" t="s">
        <v>87</v>
      </c>
      <c r="AW249" s="12" t="s">
        <v>39</v>
      </c>
      <c r="AX249" s="12" t="s">
        <v>78</v>
      </c>
      <c r="AY249" s="152" t="s">
        <v>147</v>
      </c>
    </row>
    <row r="250" spans="2:65" s="12" customFormat="1" ht="11.25">
      <c r="B250" s="150"/>
      <c r="D250" s="151" t="s">
        <v>159</v>
      </c>
      <c r="E250" s="152" t="s">
        <v>32</v>
      </c>
      <c r="F250" s="153" t="s">
        <v>1812</v>
      </c>
      <c r="H250" s="154">
        <v>2.25</v>
      </c>
      <c r="I250" s="155"/>
      <c r="L250" s="150"/>
      <c r="M250" s="156"/>
      <c r="T250" s="157"/>
      <c r="AT250" s="152" t="s">
        <v>159</v>
      </c>
      <c r="AU250" s="152" t="s">
        <v>87</v>
      </c>
      <c r="AV250" s="12" t="s">
        <v>87</v>
      </c>
      <c r="AW250" s="12" t="s">
        <v>39</v>
      </c>
      <c r="AX250" s="12" t="s">
        <v>78</v>
      </c>
      <c r="AY250" s="152" t="s">
        <v>147</v>
      </c>
    </row>
    <row r="251" spans="2:65" s="13" customFormat="1" ht="11.25">
      <c r="B251" s="158"/>
      <c r="D251" s="151" t="s">
        <v>159</v>
      </c>
      <c r="E251" s="159" t="s">
        <v>32</v>
      </c>
      <c r="F251" s="160" t="s">
        <v>162</v>
      </c>
      <c r="H251" s="161">
        <v>15.75</v>
      </c>
      <c r="I251" s="162"/>
      <c r="L251" s="158"/>
      <c r="M251" s="163"/>
      <c r="T251" s="164"/>
      <c r="AT251" s="159" t="s">
        <v>159</v>
      </c>
      <c r="AU251" s="159" t="s">
        <v>87</v>
      </c>
      <c r="AV251" s="13" t="s">
        <v>155</v>
      </c>
      <c r="AW251" s="13" t="s">
        <v>39</v>
      </c>
      <c r="AX251" s="13" t="s">
        <v>85</v>
      </c>
      <c r="AY251" s="159" t="s">
        <v>147</v>
      </c>
    </row>
    <row r="252" spans="2:65" s="12" customFormat="1" ht="11.25">
      <c r="B252" s="150"/>
      <c r="D252" s="151" t="s">
        <v>159</v>
      </c>
      <c r="F252" s="153" t="s">
        <v>1816</v>
      </c>
      <c r="H252" s="154">
        <v>17.324999999999999</v>
      </c>
      <c r="I252" s="155"/>
      <c r="L252" s="150"/>
      <c r="M252" s="156"/>
      <c r="T252" s="157"/>
      <c r="AT252" s="152" t="s">
        <v>159</v>
      </c>
      <c r="AU252" s="152" t="s">
        <v>87</v>
      </c>
      <c r="AV252" s="12" t="s">
        <v>87</v>
      </c>
      <c r="AW252" s="12" t="s">
        <v>4</v>
      </c>
      <c r="AX252" s="12" t="s">
        <v>85</v>
      </c>
      <c r="AY252" s="152" t="s">
        <v>147</v>
      </c>
    </row>
    <row r="253" spans="2:65" s="1" customFormat="1" ht="37.9" customHeight="1">
      <c r="B253" s="34"/>
      <c r="C253" s="133" t="s">
        <v>307</v>
      </c>
      <c r="D253" s="133" t="s">
        <v>150</v>
      </c>
      <c r="E253" s="134" t="s">
        <v>387</v>
      </c>
      <c r="F253" s="135" t="s">
        <v>388</v>
      </c>
      <c r="G253" s="136" t="s">
        <v>165</v>
      </c>
      <c r="H253" s="137">
        <v>15.75</v>
      </c>
      <c r="I253" s="138"/>
      <c r="J253" s="139">
        <f>ROUND(I253*H253,2)</f>
        <v>0</v>
      </c>
      <c r="K253" s="135" t="s">
        <v>154</v>
      </c>
      <c r="L253" s="34"/>
      <c r="M253" s="140" t="s">
        <v>32</v>
      </c>
      <c r="N253" s="141" t="s">
        <v>49</v>
      </c>
      <c r="P253" s="142">
        <f>O253*H253</f>
        <v>0</v>
      </c>
      <c r="Q253" s="142">
        <v>0</v>
      </c>
      <c r="R253" s="142">
        <f>Q253*H253</f>
        <v>0</v>
      </c>
      <c r="S253" s="142">
        <v>0</v>
      </c>
      <c r="T253" s="143">
        <f>S253*H253</f>
        <v>0</v>
      </c>
      <c r="AR253" s="144" t="s">
        <v>284</v>
      </c>
      <c r="AT253" s="144" t="s">
        <v>150</v>
      </c>
      <c r="AU253" s="144" t="s">
        <v>87</v>
      </c>
      <c r="AY253" s="18" t="s">
        <v>147</v>
      </c>
      <c r="BE253" s="145">
        <f>IF(N253="základní",J253,0)</f>
        <v>0</v>
      </c>
      <c r="BF253" s="145">
        <f>IF(N253="snížená",J253,0)</f>
        <v>0</v>
      </c>
      <c r="BG253" s="145">
        <f>IF(N253="zákl. přenesená",J253,0)</f>
        <v>0</v>
      </c>
      <c r="BH253" s="145">
        <f>IF(N253="sníž. přenesená",J253,0)</f>
        <v>0</v>
      </c>
      <c r="BI253" s="145">
        <f>IF(N253="nulová",J253,0)</f>
        <v>0</v>
      </c>
      <c r="BJ253" s="18" t="s">
        <v>85</v>
      </c>
      <c r="BK253" s="145">
        <f>ROUND(I253*H253,2)</f>
        <v>0</v>
      </c>
      <c r="BL253" s="18" t="s">
        <v>284</v>
      </c>
      <c r="BM253" s="144" t="s">
        <v>1817</v>
      </c>
    </row>
    <row r="254" spans="2:65" s="1" customFormat="1" ht="11.25">
      <c r="B254" s="34"/>
      <c r="D254" s="146" t="s">
        <v>157</v>
      </c>
      <c r="F254" s="147" t="s">
        <v>390</v>
      </c>
      <c r="I254" s="148"/>
      <c r="L254" s="34"/>
      <c r="M254" s="149"/>
      <c r="T254" s="55"/>
      <c r="AT254" s="18" t="s">
        <v>157</v>
      </c>
      <c r="AU254" s="18" t="s">
        <v>87</v>
      </c>
    </row>
    <row r="255" spans="2:65" s="14" customFormat="1" ht="11.25">
      <c r="B255" s="166"/>
      <c r="D255" s="151" t="s">
        <v>159</v>
      </c>
      <c r="E255" s="167" t="s">
        <v>32</v>
      </c>
      <c r="F255" s="168" t="s">
        <v>105</v>
      </c>
      <c r="H255" s="167" t="s">
        <v>32</v>
      </c>
      <c r="I255" s="169"/>
      <c r="L255" s="166"/>
      <c r="M255" s="170"/>
      <c r="T255" s="171"/>
      <c r="AT255" s="167" t="s">
        <v>159</v>
      </c>
      <c r="AU255" s="167" t="s">
        <v>87</v>
      </c>
      <c r="AV255" s="14" t="s">
        <v>85</v>
      </c>
      <c r="AW255" s="14" t="s">
        <v>39</v>
      </c>
      <c r="AX255" s="14" t="s">
        <v>78</v>
      </c>
      <c r="AY255" s="167" t="s">
        <v>147</v>
      </c>
    </row>
    <row r="256" spans="2:65" s="12" customFormat="1" ht="11.25">
      <c r="B256" s="150"/>
      <c r="D256" s="151" t="s">
        <v>159</v>
      </c>
      <c r="E256" s="152" t="s">
        <v>32</v>
      </c>
      <c r="F256" s="153" t="s">
        <v>1806</v>
      </c>
      <c r="H256" s="154">
        <v>2.25</v>
      </c>
      <c r="I256" s="155"/>
      <c r="L256" s="150"/>
      <c r="M256" s="156"/>
      <c r="T256" s="157"/>
      <c r="AT256" s="152" t="s">
        <v>159</v>
      </c>
      <c r="AU256" s="152" t="s">
        <v>87</v>
      </c>
      <c r="AV256" s="12" t="s">
        <v>87</v>
      </c>
      <c r="AW256" s="12" t="s">
        <v>39</v>
      </c>
      <c r="AX256" s="12" t="s">
        <v>78</v>
      </c>
      <c r="AY256" s="152" t="s">
        <v>147</v>
      </c>
    </row>
    <row r="257" spans="2:65" s="12" customFormat="1" ht="11.25">
      <c r="B257" s="150"/>
      <c r="D257" s="151" t="s">
        <v>159</v>
      </c>
      <c r="E257" s="152" t="s">
        <v>32</v>
      </c>
      <c r="F257" s="153" t="s">
        <v>1807</v>
      </c>
      <c r="H257" s="154">
        <v>2.25</v>
      </c>
      <c r="I257" s="155"/>
      <c r="L257" s="150"/>
      <c r="M257" s="156"/>
      <c r="T257" s="157"/>
      <c r="AT257" s="152" t="s">
        <v>159</v>
      </c>
      <c r="AU257" s="152" t="s">
        <v>87</v>
      </c>
      <c r="AV257" s="12" t="s">
        <v>87</v>
      </c>
      <c r="AW257" s="12" t="s">
        <v>39</v>
      </c>
      <c r="AX257" s="12" t="s">
        <v>78</v>
      </c>
      <c r="AY257" s="152" t="s">
        <v>147</v>
      </c>
    </row>
    <row r="258" spans="2:65" s="12" customFormat="1" ht="11.25">
      <c r="B258" s="150"/>
      <c r="D258" s="151" t="s">
        <v>159</v>
      </c>
      <c r="E258" s="152" t="s">
        <v>32</v>
      </c>
      <c r="F258" s="153" t="s">
        <v>1808</v>
      </c>
      <c r="H258" s="154">
        <v>2.25</v>
      </c>
      <c r="I258" s="155"/>
      <c r="L258" s="150"/>
      <c r="M258" s="156"/>
      <c r="T258" s="157"/>
      <c r="AT258" s="152" t="s">
        <v>159</v>
      </c>
      <c r="AU258" s="152" t="s">
        <v>87</v>
      </c>
      <c r="AV258" s="12" t="s">
        <v>87</v>
      </c>
      <c r="AW258" s="12" t="s">
        <v>39</v>
      </c>
      <c r="AX258" s="12" t="s">
        <v>78</v>
      </c>
      <c r="AY258" s="152" t="s">
        <v>147</v>
      </c>
    </row>
    <row r="259" spans="2:65" s="12" customFormat="1" ht="11.25">
      <c r="B259" s="150"/>
      <c r="D259" s="151" t="s">
        <v>159</v>
      </c>
      <c r="E259" s="152" t="s">
        <v>32</v>
      </c>
      <c r="F259" s="153" t="s">
        <v>1809</v>
      </c>
      <c r="H259" s="154">
        <v>2.25</v>
      </c>
      <c r="I259" s="155"/>
      <c r="L259" s="150"/>
      <c r="M259" s="156"/>
      <c r="T259" s="157"/>
      <c r="AT259" s="152" t="s">
        <v>159</v>
      </c>
      <c r="AU259" s="152" t="s">
        <v>87</v>
      </c>
      <c r="AV259" s="12" t="s">
        <v>87</v>
      </c>
      <c r="AW259" s="12" t="s">
        <v>39</v>
      </c>
      <c r="AX259" s="12" t="s">
        <v>78</v>
      </c>
      <c r="AY259" s="152" t="s">
        <v>147</v>
      </c>
    </row>
    <row r="260" spans="2:65" s="12" customFormat="1" ht="11.25">
      <c r="B260" s="150"/>
      <c r="D260" s="151" t="s">
        <v>159</v>
      </c>
      <c r="E260" s="152" t="s">
        <v>32</v>
      </c>
      <c r="F260" s="153" t="s">
        <v>1810</v>
      </c>
      <c r="H260" s="154">
        <v>2.25</v>
      </c>
      <c r="I260" s="155"/>
      <c r="L260" s="150"/>
      <c r="M260" s="156"/>
      <c r="T260" s="157"/>
      <c r="AT260" s="152" t="s">
        <v>159</v>
      </c>
      <c r="AU260" s="152" t="s">
        <v>87</v>
      </c>
      <c r="AV260" s="12" t="s">
        <v>87</v>
      </c>
      <c r="AW260" s="12" t="s">
        <v>39</v>
      </c>
      <c r="AX260" s="12" t="s">
        <v>78</v>
      </c>
      <c r="AY260" s="152" t="s">
        <v>147</v>
      </c>
    </row>
    <row r="261" spans="2:65" s="12" customFormat="1" ht="11.25">
      <c r="B261" s="150"/>
      <c r="D261" s="151" t="s">
        <v>159</v>
      </c>
      <c r="E261" s="152" t="s">
        <v>32</v>
      </c>
      <c r="F261" s="153" t="s">
        <v>1811</v>
      </c>
      <c r="H261" s="154">
        <v>2.25</v>
      </c>
      <c r="I261" s="155"/>
      <c r="L261" s="150"/>
      <c r="M261" s="156"/>
      <c r="T261" s="157"/>
      <c r="AT261" s="152" t="s">
        <v>159</v>
      </c>
      <c r="AU261" s="152" t="s">
        <v>87</v>
      </c>
      <c r="AV261" s="12" t="s">
        <v>87</v>
      </c>
      <c r="AW261" s="12" t="s">
        <v>39</v>
      </c>
      <c r="AX261" s="12" t="s">
        <v>78</v>
      </c>
      <c r="AY261" s="152" t="s">
        <v>147</v>
      </c>
    </row>
    <row r="262" spans="2:65" s="12" customFormat="1" ht="11.25">
      <c r="B262" s="150"/>
      <c r="D262" s="151" t="s">
        <v>159</v>
      </c>
      <c r="E262" s="152" t="s">
        <v>32</v>
      </c>
      <c r="F262" s="153" t="s">
        <v>1812</v>
      </c>
      <c r="H262" s="154">
        <v>2.25</v>
      </c>
      <c r="I262" s="155"/>
      <c r="L262" s="150"/>
      <c r="M262" s="156"/>
      <c r="T262" s="157"/>
      <c r="AT262" s="152" t="s">
        <v>159</v>
      </c>
      <c r="AU262" s="152" t="s">
        <v>87</v>
      </c>
      <c r="AV262" s="12" t="s">
        <v>87</v>
      </c>
      <c r="AW262" s="12" t="s">
        <v>39</v>
      </c>
      <c r="AX262" s="12" t="s">
        <v>78</v>
      </c>
      <c r="AY262" s="152" t="s">
        <v>147</v>
      </c>
    </row>
    <row r="263" spans="2:65" s="13" customFormat="1" ht="11.25">
      <c r="B263" s="158"/>
      <c r="D263" s="151" t="s">
        <v>159</v>
      </c>
      <c r="E263" s="159" t="s">
        <v>32</v>
      </c>
      <c r="F263" s="160" t="s">
        <v>162</v>
      </c>
      <c r="H263" s="161">
        <v>15.75</v>
      </c>
      <c r="I263" s="162"/>
      <c r="L263" s="158"/>
      <c r="M263" s="163"/>
      <c r="T263" s="164"/>
      <c r="AT263" s="159" t="s">
        <v>159</v>
      </c>
      <c r="AU263" s="159" t="s">
        <v>87</v>
      </c>
      <c r="AV263" s="13" t="s">
        <v>155</v>
      </c>
      <c r="AW263" s="13" t="s">
        <v>39</v>
      </c>
      <c r="AX263" s="13" t="s">
        <v>85</v>
      </c>
      <c r="AY263" s="159" t="s">
        <v>147</v>
      </c>
    </row>
    <row r="264" spans="2:65" s="1" customFormat="1" ht="21.75" customHeight="1">
      <c r="B264" s="34"/>
      <c r="C264" s="133" t="s">
        <v>312</v>
      </c>
      <c r="D264" s="133" t="s">
        <v>150</v>
      </c>
      <c r="E264" s="134" t="s">
        <v>392</v>
      </c>
      <c r="F264" s="135" t="s">
        <v>393</v>
      </c>
      <c r="G264" s="136" t="s">
        <v>165</v>
      </c>
      <c r="H264" s="137">
        <v>15.75</v>
      </c>
      <c r="I264" s="138"/>
      <c r="J264" s="139">
        <f>ROUND(I264*H264,2)</f>
        <v>0</v>
      </c>
      <c r="K264" s="135" t="s">
        <v>154</v>
      </c>
      <c r="L264" s="34"/>
      <c r="M264" s="140" t="s">
        <v>32</v>
      </c>
      <c r="N264" s="141" t="s">
        <v>49</v>
      </c>
      <c r="P264" s="142">
        <f>O264*H264</f>
        <v>0</v>
      </c>
      <c r="Q264" s="142">
        <v>0</v>
      </c>
      <c r="R264" s="142">
        <f>Q264*H264</f>
        <v>0</v>
      </c>
      <c r="S264" s="142">
        <v>2.7199999999999998E-2</v>
      </c>
      <c r="T264" s="143">
        <f>S264*H264</f>
        <v>0.4284</v>
      </c>
      <c r="AR264" s="144" t="s">
        <v>284</v>
      </c>
      <c r="AT264" s="144" t="s">
        <v>150</v>
      </c>
      <c r="AU264" s="144" t="s">
        <v>87</v>
      </c>
      <c r="AY264" s="18" t="s">
        <v>147</v>
      </c>
      <c r="BE264" s="145">
        <f>IF(N264="základní",J264,0)</f>
        <v>0</v>
      </c>
      <c r="BF264" s="145">
        <f>IF(N264="snížená",J264,0)</f>
        <v>0</v>
      </c>
      <c r="BG264" s="145">
        <f>IF(N264="zákl. přenesená",J264,0)</f>
        <v>0</v>
      </c>
      <c r="BH264" s="145">
        <f>IF(N264="sníž. přenesená",J264,0)</f>
        <v>0</v>
      </c>
      <c r="BI264" s="145">
        <f>IF(N264="nulová",J264,0)</f>
        <v>0</v>
      </c>
      <c r="BJ264" s="18" t="s">
        <v>85</v>
      </c>
      <c r="BK264" s="145">
        <f>ROUND(I264*H264,2)</f>
        <v>0</v>
      </c>
      <c r="BL264" s="18" t="s">
        <v>284</v>
      </c>
      <c r="BM264" s="144" t="s">
        <v>1818</v>
      </c>
    </row>
    <row r="265" spans="2:65" s="1" customFormat="1" ht="11.25">
      <c r="B265" s="34"/>
      <c r="D265" s="146" t="s">
        <v>157</v>
      </c>
      <c r="F265" s="147" t="s">
        <v>395</v>
      </c>
      <c r="I265" s="148"/>
      <c r="L265" s="34"/>
      <c r="M265" s="149"/>
      <c r="T265" s="55"/>
      <c r="AT265" s="18" t="s">
        <v>157</v>
      </c>
      <c r="AU265" s="18" t="s">
        <v>87</v>
      </c>
    </row>
    <row r="266" spans="2:65" s="14" customFormat="1" ht="11.25">
      <c r="B266" s="166"/>
      <c r="D266" s="151" t="s">
        <v>159</v>
      </c>
      <c r="E266" s="167" t="s">
        <v>32</v>
      </c>
      <c r="F266" s="168" t="s">
        <v>105</v>
      </c>
      <c r="H266" s="167" t="s">
        <v>32</v>
      </c>
      <c r="I266" s="169"/>
      <c r="L266" s="166"/>
      <c r="M266" s="170"/>
      <c r="T266" s="171"/>
      <c r="AT266" s="167" t="s">
        <v>159</v>
      </c>
      <c r="AU266" s="167" t="s">
        <v>87</v>
      </c>
      <c r="AV266" s="14" t="s">
        <v>85</v>
      </c>
      <c r="AW266" s="14" t="s">
        <v>39</v>
      </c>
      <c r="AX266" s="14" t="s">
        <v>78</v>
      </c>
      <c r="AY266" s="167" t="s">
        <v>147</v>
      </c>
    </row>
    <row r="267" spans="2:65" s="12" customFormat="1" ht="11.25">
      <c r="B267" s="150"/>
      <c r="D267" s="151" t="s">
        <v>159</v>
      </c>
      <c r="E267" s="152" t="s">
        <v>32</v>
      </c>
      <c r="F267" s="153" t="s">
        <v>1806</v>
      </c>
      <c r="H267" s="154">
        <v>2.25</v>
      </c>
      <c r="I267" s="155"/>
      <c r="L267" s="150"/>
      <c r="M267" s="156"/>
      <c r="T267" s="157"/>
      <c r="AT267" s="152" t="s">
        <v>159</v>
      </c>
      <c r="AU267" s="152" t="s">
        <v>87</v>
      </c>
      <c r="AV267" s="12" t="s">
        <v>87</v>
      </c>
      <c r="AW267" s="12" t="s">
        <v>39</v>
      </c>
      <c r="AX267" s="12" t="s">
        <v>78</v>
      </c>
      <c r="AY267" s="152" t="s">
        <v>147</v>
      </c>
    </row>
    <row r="268" spans="2:65" s="12" customFormat="1" ht="11.25">
      <c r="B268" s="150"/>
      <c r="D268" s="151" t="s">
        <v>159</v>
      </c>
      <c r="E268" s="152" t="s">
        <v>32</v>
      </c>
      <c r="F268" s="153" t="s">
        <v>1807</v>
      </c>
      <c r="H268" s="154">
        <v>2.25</v>
      </c>
      <c r="I268" s="155"/>
      <c r="L268" s="150"/>
      <c r="M268" s="156"/>
      <c r="T268" s="157"/>
      <c r="AT268" s="152" t="s">
        <v>159</v>
      </c>
      <c r="AU268" s="152" t="s">
        <v>87</v>
      </c>
      <c r="AV268" s="12" t="s">
        <v>87</v>
      </c>
      <c r="AW268" s="12" t="s">
        <v>39</v>
      </c>
      <c r="AX268" s="12" t="s">
        <v>78</v>
      </c>
      <c r="AY268" s="152" t="s">
        <v>147</v>
      </c>
    </row>
    <row r="269" spans="2:65" s="12" customFormat="1" ht="11.25">
      <c r="B269" s="150"/>
      <c r="D269" s="151" t="s">
        <v>159</v>
      </c>
      <c r="E269" s="152" t="s">
        <v>32</v>
      </c>
      <c r="F269" s="153" t="s">
        <v>1808</v>
      </c>
      <c r="H269" s="154">
        <v>2.25</v>
      </c>
      <c r="I269" s="155"/>
      <c r="L269" s="150"/>
      <c r="M269" s="156"/>
      <c r="T269" s="157"/>
      <c r="AT269" s="152" t="s">
        <v>159</v>
      </c>
      <c r="AU269" s="152" t="s">
        <v>87</v>
      </c>
      <c r="AV269" s="12" t="s">
        <v>87</v>
      </c>
      <c r="AW269" s="12" t="s">
        <v>39</v>
      </c>
      <c r="AX269" s="12" t="s">
        <v>78</v>
      </c>
      <c r="AY269" s="152" t="s">
        <v>147</v>
      </c>
    </row>
    <row r="270" spans="2:65" s="12" customFormat="1" ht="11.25">
      <c r="B270" s="150"/>
      <c r="D270" s="151" t="s">
        <v>159</v>
      </c>
      <c r="E270" s="152" t="s">
        <v>32</v>
      </c>
      <c r="F270" s="153" t="s">
        <v>1809</v>
      </c>
      <c r="H270" s="154">
        <v>2.25</v>
      </c>
      <c r="I270" s="155"/>
      <c r="L270" s="150"/>
      <c r="M270" s="156"/>
      <c r="T270" s="157"/>
      <c r="AT270" s="152" t="s">
        <v>159</v>
      </c>
      <c r="AU270" s="152" t="s">
        <v>87</v>
      </c>
      <c r="AV270" s="12" t="s">
        <v>87</v>
      </c>
      <c r="AW270" s="12" t="s">
        <v>39</v>
      </c>
      <c r="AX270" s="12" t="s">
        <v>78</v>
      </c>
      <c r="AY270" s="152" t="s">
        <v>147</v>
      </c>
    </row>
    <row r="271" spans="2:65" s="12" customFormat="1" ht="11.25">
      <c r="B271" s="150"/>
      <c r="D271" s="151" t="s">
        <v>159</v>
      </c>
      <c r="E271" s="152" t="s">
        <v>32</v>
      </c>
      <c r="F271" s="153" t="s">
        <v>1810</v>
      </c>
      <c r="H271" s="154">
        <v>2.25</v>
      </c>
      <c r="I271" s="155"/>
      <c r="L271" s="150"/>
      <c r="M271" s="156"/>
      <c r="T271" s="157"/>
      <c r="AT271" s="152" t="s">
        <v>159</v>
      </c>
      <c r="AU271" s="152" t="s">
        <v>87</v>
      </c>
      <c r="AV271" s="12" t="s">
        <v>87</v>
      </c>
      <c r="AW271" s="12" t="s">
        <v>39</v>
      </c>
      <c r="AX271" s="12" t="s">
        <v>78</v>
      </c>
      <c r="AY271" s="152" t="s">
        <v>147</v>
      </c>
    </row>
    <row r="272" spans="2:65" s="12" customFormat="1" ht="11.25">
      <c r="B272" s="150"/>
      <c r="D272" s="151" t="s">
        <v>159</v>
      </c>
      <c r="E272" s="152" t="s">
        <v>32</v>
      </c>
      <c r="F272" s="153" t="s">
        <v>1811</v>
      </c>
      <c r="H272" s="154">
        <v>2.25</v>
      </c>
      <c r="I272" s="155"/>
      <c r="L272" s="150"/>
      <c r="M272" s="156"/>
      <c r="T272" s="157"/>
      <c r="AT272" s="152" t="s">
        <v>159</v>
      </c>
      <c r="AU272" s="152" t="s">
        <v>87</v>
      </c>
      <c r="AV272" s="12" t="s">
        <v>87</v>
      </c>
      <c r="AW272" s="12" t="s">
        <v>39</v>
      </c>
      <c r="AX272" s="12" t="s">
        <v>78</v>
      </c>
      <c r="AY272" s="152" t="s">
        <v>147</v>
      </c>
    </row>
    <row r="273" spans="2:65" s="12" customFormat="1" ht="11.25">
      <c r="B273" s="150"/>
      <c r="D273" s="151" t="s">
        <v>159</v>
      </c>
      <c r="E273" s="152" t="s">
        <v>32</v>
      </c>
      <c r="F273" s="153" t="s">
        <v>1812</v>
      </c>
      <c r="H273" s="154">
        <v>2.25</v>
      </c>
      <c r="I273" s="155"/>
      <c r="L273" s="150"/>
      <c r="M273" s="156"/>
      <c r="T273" s="157"/>
      <c r="AT273" s="152" t="s">
        <v>159</v>
      </c>
      <c r="AU273" s="152" t="s">
        <v>87</v>
      </c>
      <c r="AV273" s="12" t="s">
        <v>87</v>
      </c>
      <c r="AW273" s="12" t="s">
        <v>39</v>
      </c>
      <c r="AX273" s="12" t="s">
        <v>78</v>
      </c>
      <c r="AY273" s="152" t="s">
        <v>147</v>
      </c>
    </row>
    <row r="274" spans="2:65" s="13" customFormat="1" ht="11.25">
      <c r="B274" s="158"/>
      <c r="D274" s="151" t="s">
        <v>159</v>
      </c>
      <c r="E274" s="159" t="s">
        <v>32</v>
      </c>
      <c r="F274" s="160" t="s">
        <v>162</v>
      </c>
      <c r="H274" s="161">
        <v>15.75</v>
      </c>
      <c r="I274" s="162"/>
      <c r="L274" s="158"/>
      <c r="M274" s="163"/>
      <c r="T274" s="164"/>
      <c r="AT274" s="159" t="s">
        <v>159</v>
      </c>
      <c r="AU274" s="159" t="s">
        <v>87</v>
      </c>
      <c r="AV274" s="13" t="s">
        <v>155</v>
      </c>
      <c r="AW274" s="13" t="s">
        <v>39</v>
      </c>
      <c r="AX274" s="13" t="s">
        <v>85</v>
      </c>
      <c r="AY274" s="159" t="s">
        <v>147</v>
      </c>
    </row>
    <row r="275" spans="2:65" s="1" customFormat="1" ht="33" customHeight="1">
      <c r="B275" s="34"/>
      <c r="C275" s="133" t="s">
        <v>7</v>
      </c>
      <c r="D275" s="133" t="s">
        <v>150</v>
      </c>
      <c r="E275" s="134" t="s">
        <v>397</v>
      </c>
      <c r="F275" s="135" t="s">
        <v>398</v>
      </c>
      <c r="G275" s="136" t="s">
        <v>242</v>
      </c>
      <c r="H275" s="137">
        <v>27</v>
      </c>
      <c r="I275" s="138"/>
      <c r="J275" s="139">
        <f>ROUND(I275*H275,2)</f>
        <v>0</v>
      </c>
      <c r="K275" s="135" t="s">
        <v>154</v>
      </c>
      <c r="L275" s="34"/>
      <c r="M275" s="140" t="s">
        <v>32</v>
      </c>
      <c r="N275" s="141" t="s">
        <v>49</v>
      </c>
      <c r="P275" s="142">
        <f>O275*H275</f>
        <v>0</v>
      </c>
      <c r="Q275" s="142">
        <v>1.8000000000000001E-4</v>
      </c>
      <c r="R275" s="142">
        <f>Q275*H275</f>
        <v>4.8600000000000006E-3</v>
      </c>
      <c r="S275" s="142">
        <v>0</v>
      </c>
      <c r="T275" s="143">
        <f>S275*H275</f>
        <v>0</v>
      </c>
      <c r="AR275" s="144" t="s">
        <v>284</v>
      </c>
      <c r="AT275" s="144" t="s">
        <v>150</v>
      </c>
      <c r="AU275" s="144" t="s">
        <v>87</v>
      </c>
      <c r="AY275" s="18" t="s">
        <v>147</v>
      </c>
      <c r="BE275" s="145">
        <f>IF(N275="základní",J275,0)</f>
        <v>0</v>
      </c>
      <c r="BF275" s="145">
        <f>IF(N275="snížená",J275,0)</f>
        <v>0</v>
      </c>
      <c r="BG275" s="145">
        <f>IF(N275="zákl. přenesená",J275,0)</f>
        <v>0</v>
      </c>
      <c r="BH275" s="145">
        <f>IF(N275="sníž. přenesená",J275,0)</f>
        <v>0</v>
      </c>
      <c r="BI275" s="145">
        <f>IF(N275="nulová",J275,0)</f>
        <v>0</v>
      </c>
      <c r="BJ275" s="18" t="s">
        <v>85</v>
      </c>
      <c r="BK275" s="145">
        <f>ROUND(I275*H275,2)</f>
        <v>0</v>
      </c>
      <c r="BL275" s="18" t="s">
        <v>284</v>
      </c>
      <c r="BM275" s="144" t="s">
        <v>1819</v>
      </c>
    </row>
    <row r="276" spans="2:65" s="1" customFormat="1" ht="11.25">
      <c r="B276" s="34"/>
      <c r="D276" s="146" t="s">
        <v>157</v>
      </c>
      <c r="F276" s="147" t="s">
        <v>400</v>
      </c>
      <c r="I276" s="148"/>
      <c r="L276" s="34"/>
      <c r="M276" s="149"/>
      <c r="T276" s="55"/>
      <c r="AT276" s="18" t="s">
        <v>157</v>
      </c>
      <c r="AU276" s="18" t="s">
        <v>87</v>
      </c>
    </row>
    <row r="277" spans="2:65" s="14" customFormat="1" ht="11.25">
      <c r="B277" s="166"/>
      <c r="D277" s="151" t="s">
        <v>159</v>
      </c>
      <c r="E277" s="167" t="s">
        <v>32</v>
      </c>
      <c r="F277" s="168" t="s">
        <v>105</v>
      </c>
      <c r="H277" s="167" t="s">
        <v>32</v>
      </c>
      <c r="I277" s="169"/>
      <c r="L277" s="166"/>
      <c r="M277" s="170"/>
      <c r="T277" s="171"/>
      <c r="AT277" s="167" t="s">
        <v>159</v>
      </c>
      <c r="AU277" s="167" t="s">
        <v>87</v>
      </c>
      <c r="AV277" s="14" t="s">
        <v>85</v>
      </c>
      <c r="AW277" s="14" t="s">
        <v>39</v>
      </c>
      <c r="AX277" s="14" t="s">
        <v>78</v>
      </c>
      <c r="AY277" s="167" t="s">
        <v>147</v>
      </c>
    </row>
    <row r="278" spans="2:65" s="12" customFormat="1" ht="11.25">
      <c r="B278" s="150"/>
      <c r="D278" s="151" t="s">
        <v>159</v>
      </c>
      <c r="E278" s="152" t="s">
        <v>32</v>
      </c>
      <c r="F278" s="153" t="s">
        <v>1820</v>
      </c>
      <c r="H278" s="154">
        <v>4.5</v>
      </c>
      <c r="I278" s="155"/>
      <c r="L278" s="150"/>
      <c r="M278" s="156"/>
      <c r="T278" s="157"/>
      <c r="AT278" s="152" t="s">
        <v>159</v>
      </c>
      <c r="AU278" s="152" t="s">
        <v>87</v>
      </c>
      <c r="AV278" s="12" t="s">
        <v>87</v>
      </c>
      <c r="AW278" s="12" t="s">
        <v>39</v>
      </c>
      <c r="AX278" s="12" t="s">
        <v>78</v>
      </c>
      <c r="AY278" s="152" t="s">
        <v>147</v>
      </c>
    </row>
    <row r="279" spans="2:65" s="12" customFormat="1" ht="11.25">
      <c r="B279" s="150"/>
      <c r="D279" s="151" t="s">
        <v>159</v>
      </c>
      <c r="E279" s="152" t="s">
        <v>32</v>
      </c>
      <c r="F279" s="153" t="s">
        <v>1821</v>
      </c>
      <c r="H279" s="154">
        <v>4.5</v>
      </c>
      <c r="I279" s="155"/>
      <c r="L279" s="150"/>
      <c r="M279" s="156"/>
      <c r="T279" s="157"/>
      <c r="AT279" s="152" t="s">
        <v>159</v>
      </c>
      <c r="AU279" s="152" t="s">
        <v>87</v>
      </c>
      <c r="AV279" s="12" t="s">
        <v>87</v>
      </c>
      <c r="AW279" s="12" t="s">
        <v>39</v>
      </c>
      <c r="AX279" s="12" t="s">
        <v>78</v>
      </c>
      <c r="AY279" s="152" t="s">
        <v>147</v>
      </c>
    </row>
    <row r="280" spans="2:65" s="12" customFormat="1" ht="11.25">
      <c r="B280" s="150"/>
      <c r="D280" s="151" t="s">
        <v>159</v>
      </c>
      <c r="E280" s="152" t="s">
        <v>32</v>
      </c>
      <c r="F280" s="153" t="s">
        <v>1822</v>
      </c>
      <c r="H280" s="154">
        <v>4.5</v>
      </c>
      <c r="I280" s="155"/>
      <c r="L280" s="150"/>
      <c r="M280" s="156"/>
      <c r="T280" s="157"/>
      <c r="AT280" s="152" t="s">
        <v>159</v>
      </c>
      <c r="AU280" s="152" t="s">
        <v>87</v>
      </c>
      <c r="AV280" s="12" t="s">
        <v>87</v>
      </c>
      <c r="AW280" s="12" t="s">
        <v>39</v>
      </c>
      <c r="AX280" s="12" t="s">
        <v>78</v>
      </c>
      <c r="AY280" s="152" t="s">
        <v>147</v>
      </c>
    </row>
    <row r="281" spans="2:65" s="12" customFormat="1" ht="11.25">
      <c r="B281" s="150"/>
      <c r="D281" s="151" t="s">
        <v>159</v>
      </c>
      <c r="E281" s="152" t="s">
        <v>32</v>
      </c>
      <c r="F281" s="153" t="s">
        <v>1823</v>
      </c>
      <c r="H281" s="154">
        <v>4.5</v>
      </c>
      <c r="I281" s="155"/>
      <c r="L281" s="150"/>
      <c r="M281" s="156"/>
      <c r="T281" s="157"/>
      <c r="AT281" s="152" t="s">
        <v>159</v>
      </c>
      <c r="AU281" s="152" t="s">
        <v>87</v>
      </c>
      <c r="AV281" s="12" t="s">
        <v>87</v>
      </c>
      <c r="AW281" s="12" t="s">
        <v>39</v>
      </c>
      <c r="AX281" s="12" t="s">
        <v>78</v>
      </c>
      <c r="AY281" s="152" t="s">
        <v>147</v>
      </c>
    </row>
    <row r="282" spans="2:65" s="12" customFormat="1" ht="11.25">
      <c r="B282" s="150"/>
      <c r="D282" s="151" t="s">
        <v>159</v>
      </c>
      <c r="E282" s="152" t="s">
        <v>32</v>
      </c>
      <c r="F282" s="153" t="s">
        <v>1824</v>
      </c>
      <c r="H282" s="154">
        <v>3</v>
      </c>
      <c r="I282" s="155"/>
      <c r="L282" s="150"/>
      <c r="M282" s="156"/>
      <c r="T282" s="157"/>
      <c r="AT282" s="152" t="s">
        <v>159</v>
      </c>
      <c r="AU282" s="152" t="s">
        <v>87</v>
      </c>
      <c r="AV282" s="12" t="s">
        <v>87</v>
      </c>
      <c r="AW282" s="12" t="s">
        <v>39</v>
      </c>
      <c r="AX282" s="12" t="s">
        <v>78</v>
      </c>
      <c r="AY282" s="152" t="s">
        <v>147</v>
      </c>
    </row>
    <row r="283" spans="2:65" s="12" customFormat="1" ht="11.25">
      <c r="B283" s="150"/>
      <c r="D283" s="151" t="s">
        <v>159</v>
      </c>
      <c r="E283" s="152" t="s">
        <v>32</v>
      </c>
      <c r="F283" s="153" t="s">
        <v>1825</v>
      </c>
      <c r="H283" s="154">
        <v>3</v>
      </c>
      <c r="I283" s="155"/>
      <c r="L283" s="150"/>
      <c r="M283" s="156"/>
      <c r="T283" s="157"/>
      <c r="AT283" s="152" t="s">
        <v>159</v>
      </c>
      <c r="AU283" s="152" t="s">
        <v>87</v>
      </c>
      <c r="AV283" s="12" t="s">
        <v>87</v>
      </c>
      <c r="AW283" s="12" t="s">
        <v>39</v>
      </c>
      <c r="AX283" s="12" t="s">
        <v>78</v>
      </c>
      <c r="AY283" s="152" t="s">
        <v>147</v>
      </c>
    </row>
    <row r="284" spans="2:65" s="12" customFormat="1" ht="11.25">
      <c r="B284" s="150"/>
      <c r="D284" s="151" t="s">
        <v>159</v>
      </c>
      <c r="E284" s="152" t="s">
        <v>32</v>
      </c>
      <c r="F284" s="153" t="s">
        <v>1826</v>
      </c>
      <c r="H284" s="154">
        <v>3</v>
      </c>
      <c r="I284" s="155"/>
      <c r="L284" s="150"/>
      <c r="M284" s="156"/>
      <c r="T284" s="157"/>
      <c r="AT284" s="152" t="s">
        <v>159</v>
      </c>
      <c r="AU284" s="152" t="s">
        <v>87</v>
      </c>
      <c r="AV284" s="12" t="s">
        <v>87</v>
      </c>
      <c r="AW284" s="12" t="s">
        <v>39</v>
      </c>
      <c r="AX284" s="12" t="s">
        <v>78</v>
      </c>
      <c r="AY284" s="152" t="s">
        <v>147</v>
      </c>
    </row>
    <row r="285" spans="2:65" s="13" customFormat="1" ht="11.25">
      <c r="B285" s="158"/>
      <c r="D285" s="151" t="s">
        <v>159</v>
      </c>
      <c r="E285" s="159" t="s">
        <v>32</v>
      </c>
      <c r="F285" s="160" t="s">
        <v>162</v>
      </c>
      <c r="H285" s="161">
        <v>27</v>
      </c>
      <c r="I285" s="162"/>
      <c r="L285" s="158"/>
      <c r="M285" s="163"/>
      <c r="T285" s="164"/>
      <c r="AT285" s="159" t="s">
        <v>159</v>
      </c>
      <c r="AU285" s="159" t="s">
        <v>87</v>
      </c>
      <c r="AV285" s="13" t="s">
        <v>155</v>
      </c>
      <c r="AW285" s="13" t="s">
        <v>39</v>
      </c>
      <c r="AX285" s="13" t="s">
        <v>85</v>
      </c>
      <c r="AY285" s="159" t="s">
        <v>147</v>
      </c>
    </row>
    <row r="286" spans="2:65" s="1" customFormat="1" ht="16.5" customHeight="1">
      <c r="B286" s="34"/>
      <c r="C286" s="179" t="s">
        <v>321</v>
      </c>
      <c r="D286" s="179" t="s">
        <v>322</v>
      </c>
      <c r="E286" s="180" t="s">
        <v>406</v>
      </c>
      <c r="F286" s="181" t="s">
        <v>407</v>
      </c>
      <c r="G286" s="182" t="s">
        <v>242</v>
      </c>
      <c r="H286" s="183">
        <v>32.4</v>
      </c>
      <c r="I286" s="184"/>
      <c r="J286" s="185">
        <f>ROUND(I286*H286,2)</f>
        <v>0</v>
      </c>
      <c r="K286" s="181" t="s">
        <v>154</v>
      </c>
      <c r="L286" s="186"/>
      <c r="M286" s="187" t="s">
        <v>32</v>
      </c>
      <c r="N286" s="188" t="s">
        <v>49</v>
      </c>
      <c r="P286" s="142">
        <f>O286*H286</f>
        <v>0</v>
      </c>
      <c r="Q286" s="142">
        <v>1.2E-4</v>
      </c>
      <c r="R286" s="142">
        <f>Q286*H286</f>
        <v>3.888E-3</v>
      </c>
      <c r="S286" s="142">
        <v>0</v>
      </c>
      <c r="T286" s="143">
        <f>S286*H286</f>
        <v>0</v>
      </c>
      <c r="AR286" s="144" t="s">
        <v>325</v>
      </c>
      <c r="AT286" s="144" t="s">
        <v>322</v>
      </c>
      <c r="AU286" s="144" t="s">
        <v>87</v>
      </c>
      <c r="AY286" s="18" t="s">
        <v>147</v>
      </c>
      <c r="BE286" s="145">
        <f>IF(N286="základní",J286,0)</f>
        <v>0</v>
      </c>
      <c r="BF286" s="145">
        <f>IF(N286="snížená",J286,0)</f>
        <v>0</v>
      </c>
      <c r="BG286" s="145">
        <f>IF(N286="zákl. přenesená",J286,0)</f>
        <v>0</v>
      </c>
      <c r="BH286" s="145">
        <f>IF(N286="sníž. přenesená",J286,0)</f>
        <v>0</v>
      </c>
      <c r="BI286" s="145">
        <f>IF(N286="nulová",J286,0)</f>
        <v>0</v>
      </c>
      <c r="BJ286" s="18" t="s">
        <v>85</v>
      </c>
      <c r="BK286" s="145">
        <f>ROUND(I286*H286,2)</f>
        <v>0</v>
      </c>
      <c r="BL286" s="18" t="s">
        <v>284</v>
      </c>
      <c r="BM286" s="144" t="s">
        <v>1827</v>
      </c>
    </row>
    <row r="287" spans="2:65" s="1" customFormat="1" ht="19.5">
      <c r="B287" s="34"/>
      <c r="D287" s="151" t="s">
        <v>168</v>
      </c>
      <c r="F287" s="165" t="s">
        <v>345</v>
      </c>
      <c r="I287" s="148"/>
      <c r="L287" s="34"/>
      <c r="M287" s="149"/>
      <c r="T287" s="55"/>
      <c r="AT287" s="18" t="s">
        <v>168</v>
      </c>
      <c r="AU287" s="18" t="s">
        <v>87</v>
      </c>
    </row>
    <row r="288" spans="2:65" s="14" customFormat="1" ht="11.25">
      <c r="B288" s="166"/>
      <c r="D288" s="151" t="s">
        <v>159</v>
      </c>
      <c r="E288" s="167" t="s">
        <v>32</v>
      </c>
      <c r="F288" s="168" t="s">
        <v>105</v>
      </c>
      <c r="H288" s="167" t="s">
        <v>32</v>
      </c>
      <c r="I288" s="169"/>
      <c r="L288" s="166"/>
      <c r="M288" s="170"/>
      <c r="T288" s="171"/>
      <c r="AT288" s="167" t="s">
        <v>159</v>
      </c>
      <c r="AU288" s="167" t="s">
        <v>87</v>
      </c>
      <c r="AV288" s="14" t="s">
        <v>85</v>
      </c>
      <c r="AW288" s="14" t="s">
        <v>39</v>
      </c>
      <c r="AX288" s="14" t="s">
        <v>78</v>
      </c>
      <c r="AY288" s="167" t="s">
        <v>147</v>
      </c>
    </row>
    <row r="289" spans="2:65" s="12" customFormat="1" ht="11.25">
      <c r="B289" s="150"/>
      <c r="D289" s="151" t="s">
        <v>159</v>
      </c>
      <c r="E289" s="152" t="s">
        <v>32</v>
      </c>
      <c r="F289" s="153" t="s">
        <v>1820</v>
      </c>
      <c r="H289" s="154">
        <v>4.5</v>
      </c>
      <c r="I289" s="155"/>
      <c r="L289" s="150"/>
      <c r="M289" s="156"/>
      <c r="T289" s="157"/>
      <c r="AT289" s="152" t="s">
        <v>159</v>
      </c>
      <c r="AU289" s="152" t="s">
        <v>87</v>
      </c>
      <c r="AV289" s="12" t="s">
        <v>87</v>
      </c>
      <c r="AW289" s="12" t="s">
        <v>39</v>
      </c>
      <c r="AX289" s="12" t="s">
        <v>78</v>
      </c>
      <c r="AY289" s="152" t="s">
        <v>147</v>
      </c>
    </row>
    <row r="290" spans="2:65" s="12" customFormat="1" ht="11.25">
      <c r="B290" s="150"/>
      <c r="D290" s="151" t="s">
        <v>159</v>
      </c>
      <c r="E290" s="152" t="s">
        <v>32</v>
      </c>
      <c r="F290" s="153" t="s">
        <v>1821</v>
      </c>
      <c r="H290" s="154">
        <v>4.5</v>
      </c>
      <c r="I290" s="155"/>
      <c r="L290" s="150"/>
      <c r="M290" s="156"/>
      <c r="T290" s="157"/>
      <c r="AT290" s="152" t="s">
        <v>159</v>
      </c>
      <c r="AU290" s="152" t="s">
        <v>87</v>
      </c>
      <c r="AV290" s="12" t="s">
        <v>87</v>
      </c>
      <c r="AW290" s="12" t="s">
        <v>39</v>
      </c>
      <c r="AX290" s="12" t="s">
        <v>78</v>
      </c>
      <c r="AY290" s="152" t="s">
        <v>147</v>
      </c>
    </row>
    <row r="291" spans="2:65" s="12" customFormat="1" ht="11.25">
      <c r="B291" s="150"/>
      <c r="D291" s="151" t="s">
        <v>159</v>
      </c>
      <c r="E291" s="152" t="s">
        <v>32</v>
      </c>
      <c r="F291" s="153" t="s">
        <v>1822</v>
      </c>
      <c r="H291" s="154">
        <v>4.5</v>
      </c>
      <c r="I291" s="155"/>
      <c r="L291" s="150"/>
      <c r="M291" s="156"/>
      <c r="T291" s="157"/>
      <c r="AT291" s="152" t="s">
        <v>159</v>
      </c>
      <c r="AU291" s="152" t="s">
        <v>87</v>
      </c>
      <c r="AV291" s="12" t="s">
        <v>87</v>
      </c>
      <c r="AW291" s="12" t="s">
        <v>39</v>
      </c>
      <c r="AX291" s="12" t="s">
        <v>78</v>
      </c>
      <c r="AY291" s="152" t="s">
        <v>147</v>
      </c>
    </row>
    <row r="292" spans="2:65" s="12" customFormat="1" ht="11.25">
      <c r="B292" s="150"/>
      <c r="D292" s="151" t="s">
        <v>159</v>
      </c>
      <c r="E292" s="152" t="s">
        <v>32</v>
      </c>
      <c r="F292" s="153" t="s">
        <v>1823</v>
      </c>
      <c r="H292" s="154">
        <v>4.5</v>
      </c>
      <c r="I292" s="155"/>
      <c r="L292" s="150"/>
      <c r="M292" s="156"/>
      <c r="T292" s="157"/>
      <c r="AT292" s="152" t="s">
        <v>159</v>
      </c>
      <c r="AU292" s="152" t="s">
        <v>87</v>
      </c>
      <c r="AV292" s="12" t="s">
        <v>87</v>
      </c>
      <c r="AW292" s="12" t="s">
        <v>39</v>
      </c>
      <c r="AX292" s="12" t="s">
        <v>78</v>
      </c>
      <c r="AY292" s="152" t="s">
        <v>147</v>
      </c>
    </row>
    <row r="293" spans="2:65" s="12" customFormat="1" ht="11.25">
      <c r="B293" s="150"/>
      <c r="D293" s="151" t="s">
        <v>159</v>
      </c>
      <c r="E293" s="152" t="s">
        <v>32</v>
      </c>
      <c r="F293" s="153" t="s">
        <v>1824</v>
      </c>
      <c r="H293" s="154">
        <v>3</v>
      </c>
      <c r="I293" s="155"/>
      <c r="L293" s="150"/>
      <c r="M293" s="156"/>
      <c r="T293" s="157"/>
      <c r="AT293" s="152" t="s">
        <v>159</v>
      </c>
      <c r="AU293" s="152" t="s">
        <v>87</v>
      </c>
      <c r="AV293" s="12" t="s">
        <v>87</v>
      </c>
      <c r="AW293" s="12" t="s">
        <v>39</v>
      </c>
      <c r="AX293" s="12" t="s">
        <v>78</v>
      </c>
      <c r="AY293" s="152" t="s">
        <v>147</v>
      </c>
    </row>
    <row r="294" spans="2:65" s="12" customFormat="1" ht="11.25">
      <c r="B294" s="150"/>
      <c r="D294" s="151" t="s">
        <v>159</v>
      </c>
      <c r="E294" s="152" t="s">
        <v>32</v>
      </c>
      <c r="F294" s="153" t="s">
        <v>1825</v>
      </c>
      <c r="H294" s="154">
        <v>3</v>
      </c>
      <c r="I294" s="155"/>
      <c r="L294" s="150"/>
      <c r="M294" s="156"/>
      <c r="T294" s="157"/>
      <c r="AT294" s="152" t="s">
        <v>159</v>
      </c>
      <c r="AU294" s="152" t="s">
        <v>87</v>
      </c>
      <c r="AV294" s="12" t="s">
        <v>87</v>
      </c>
      <c r="AW294" s="12" t="s">
        <v>39</v>
      </c>
      <c r="AX294" s="12" t="s">
        <v>78</v>
      </c>
      <c r="AY294" s="152" t="s">
        <v>147</v>
      </c>
    </row>
    <row r="295" spans="2:65" s="12" customFormat="1" ht="11.25">
      <c r="B295" s="150"/>
      <c r="D295" s="151" t="s">
        <v>159</v>
      </c>
      <c r="E295" s="152" t="s">
        <v>32</v>
      </c>
      <c r="F295" s="153" t="s">
        <v>1826</v>
      </c>
      <c r="H295" s="154">
        <v>3</v>
      </c>
      <c r="I295" s="155"/>
      <c r="L295" s="150"/>
      <c r="M295" s="156"/>
      <c r="T295" s="157"/>
      <c r="AT295" s="152" t="s">
        <v>159</v>
      </c>
      <c r="AU295" s="152" t="s">
        <v>87</v>
      </c>
      <c r="AV295" s="12" t="s">
        <v>87</v>
      </c>
      <c r="AW295" s="12" t="s">
        <v>39</v>
      </c>
      <c r="AX295" s="12" t="s">
        <v>78</v>
      </c>
      <c r="AY295" s="152" t="s">
        <v>147</v>
      </c>
    </row>
    <row r="296" spans="2:65" s="13" customFormat="1" ht="11.25">
      <c r="B296" s="158"/>
      <c r="D296" s="151" t="s">
        <v>159</v>
      </c>
      <c r="E296" s="159" t="s">
        <v>32</v>
      </c>
      <c r="F296" s="160" t="s">
        <v>162</v>
      </c>
      <c r="H296" s="161">
        <v>27</v>
      </c>
      <c r="I296" s="162"/>
      <c r="L296" s="158"/>
      <c r="M296" s="163"/>
      <c r="T296" s="164"/>
      <c r="AT296" s="159" t="s">
        <v>159</v>
      </c>
      <c r="AU296" s="159" t="s">
        <v>87</v>
      </c>
      <c r="AV296" s="13" t="s">
        <v>155</v>
      </c>
      <c r="AW296" s="13" t="s">
        <v>39</v>
      </c>
      <c r="AX296" s="13" t="s">
        <v>85</v>
      </c>
      <c r="AY296" s="159" t="s">
        <v>147</v>
      </c>
    </row>
    <row r="297" spans="2:65" s="12" customFormat="1" ht="11.25">
      <c r="B297" s="150"/>
      <c r="D297" s="151" t="s">
        <v>159</v>
      </c>
      <c r="F297" s="153" t="s">
        <v>1828</v>
      </c>
      <c r="H297" s="154">
        <v>32.4</v>
      </c>
      <c r="I297" s="155"/>
      <c r="L297" s="150"/>
      <c r="M297" s="156"/>
      <c r="T297" s="157"/>
      <c r="AT297" s="152" t="s">
        <v>159</v>
      </c>
      <c r="AU297" s="152" t="s">
        <v>87</v>
      </c>
      <c r="AV297" s="12" t="s">
        <v>87</v>
      </c>
      <c r="AW297" s="12" t="s">
        <v>4</v>
      </c>
      <c r="AX297" s="12" t="s">
        <v>85</v>
      </c>
      <c r="AY297" s="152" t="s">
        <v>147</v>
      </c>
    </row>
    <row r="298" spans="2:65" s="1" customFormat="1" ht="55.5" customHeight="1">
      <c r="B298" s="34"/>
      <c r="C298" s="133" t="s">
        <v>330</v>
      </c>
      <c r="D298" s="133" t="s">
        <v>150</v>
      </c>
      <c r="E298" s="134" t="s">
        <v>1829</v>
      </c>
      <c r="F298" s="135" t="s">
        <v>1830</v>
      </c>
      <c r="G298" s="136" t="s">
        <v>251</v>
      </c>
      <c r="H298" s="137">
        <v>0.42099999999999999</v>
      </c>
      <c r="I298" s="138"/>
      <c r="J298" s="139">
        <f>ROUND(I298*H298,2)</f>
        <v>0</v>
      </c>
      <c r="K298" s="135" t="s">
        <v>154</v>
      </c>
      <c r="L298" s="34"/>
      <c r="M298" s="140" t="s">
        <v>32</v>
      </c>
      <c r="N298" s="141" t="s">
        <v>49</v>
      </c>
      <c r="P298" s="142">
        <f>O298*H298</f>
        <v>0</v>
      </c>
      <c r="Q298" s="142">
        <v>0</v>
      </c>
      <c r="R298" s="142">
        <f>Q298*H298</f>
        <v>0</v>
      </c>
      <c r="S298" s="142">
        <v>0</v>
      </c>
      <c r="T298" s="143">
        <f>S298*H298</f>
        <v>0</v>
      </c>
      <c r="AR298" s="144" t="s">
        <v>284</v>
      </c>
      <c r="AT298" s="144" t="s">
        <v>150</v>
      </c>
      <c r="AU298" s="144" t="s">
        <v>87</v>
      </c>
      <c r="AY298" s="18" t="s">
        <v>147</v>
      </c>
      <c r="BE298" s="145">
        <f>IF(N298="základní",J298,0)</f>
        <v>0</v>
      </c>
      <c r="BF298" s="145">
        <f>IF(N298="snížená",J298,0)</f>
        <v>0</v>
      </c>
      <c r="BG298" s="145">
        <f>IF(N298="zákl. přenesená",J298,0)</f>
        <v>0</v>
      </c>
      <c r="BH298" s="145">
        <f>IF(N298="sníž. přenesená",J298,0)</f>
        <v>0</v>
      </c>
      <c r="BI298" s="145">
        <f>IF(N298="nulová",J298,0)</f>
        <v>0</v>
      </c>
      <c r="BJ298" s="18" t="s">
        <v>85</v>
      </c>
      <c r="BK298" s="145">
        <f>ROUND(I298*H298,2)</f>
        <v>0</v>
      </c>
      <c r="BL298" s="18" t="s">
        <v>284</v>
      </c>
      <c r="BM298" s="144" t="s">
        <v>1831</v>
      </c>
    </row>
    <row r="299" spans="2:65" s="1" customFormat="1" ht="11.25">
      <c r="B299" s="34"/>
      <c r="D299" s="146" t="s">
        <v>157</v>
      </c>
      <c r="F299" s="147" t="s">
        <v>1832</v>
      </c>
      <c r="I299" s="148"/>
      <c r="L299" s="34"/>
      <c r="M299" s="149"/>
      <c r="T299" s="55"/>
      <c r="AT299" s="18" t="s">
        <v>157</v>
      </c>
      <c r="AU299" s="18" t="s">
        <v>87</v>
      </c>
    </row>
    <row r="300" spans="2:65" s="11" customFormat="1" ht="22.9" customHeight="1">
      <c r="B300" s="121"/>
      <c r="D300" s="122" t="s">
        <v>77</v>
      </c>
      <c r="E300" s="131" t="s">
        <v>423</v>
      </c>
      <c r="F300" s="131" t="s">
        <v>424</v>
      </c>
      <c r="I300" s="124"/>
      <c r="J300" s="132">
        <f>BK300</f>
        <v>0</v>
      </c>
      <c r="L300" s="121"/>
      <c r="M300" s="126"/>
      <c r="P300" s="127">
        <f>SUM(P301:P494)</f>
        <v>0</v>
      </c>
      <c r="R300" s="127">
        <f>SUM(R301:R494)</f>
        <v>4.5783889700000007</v>
      </c>
      <c r="T300" s="128">
        <f>SUM(T301:T494)</f>
        <v>0.93615160000000008</v>
      </c>
      <c r="AR300" s="122" t="s">
        <v>87</v>
      </c>
      <c r="AT300" s="129" t="s">
        <v>77</v>
      </c>
      <c r="AU300" s="129" t="s">
        <v>85</v>
      </c>
      <c r="AY300" s="122" t="s">
        <v>147</v>
      </c>
      <c r="BK300" s="130">
        <f>SUM(BK301:BK494)</f>
        <v>0</v>
      </c>
    </row>
    <row r="301" spans="2:65" s="1" customFormat="1" ht="24.2" customHeight="1">
      <c r="B301" s="34"/>
      <c r="C301" s="133" t="s">
        <v>336</v>
      </c>
      <c r="D301" s="133" t="s">
        <v>150</v>
      </c>
      <c r="E301" s="134" t="s">
        <v>462</v>
      </c>
      <c r="F301" s="135" t="s">
        <v>463</v>
      </c>
      <c r="G301" s="136" t="s">
        <v>165</v>
      </c>
      <c r="H301" s="137">
        <v>2709.067</v>
      </c>
      <c r="I301" s="138"/>
      <c r="J301" s="139">
        <f>ROUND(I301*H301,2)</f>
        <v>0</v>
      </c>
      <c r="K301" s="135" t="s">
        <v>154</v>
      </c>
      <c r="L301" s="34"/>
      <c r="M301" s="140" t="s">
        <v>32</v>
      </c>
      <c r="N301" s="141" t="s">
        <v>49</v>
      </c>
      <c r="P301" s="142">
        <f>O301*H301</f>
        <v>0</v>
      </c>
      <c r="Q301" s="142">
        <v>1E-3</v>
      </c>
      <c r="R301" s="142">
        <f>Q301*H301</f>
        <v>2.7090670000000001</v>
      </c>
      <c r="S301" s="142">
        <v>3.1E-4</v>
      </c>
      <c r="T301" s="143">
        <f>S301*H301</f>
        <v>0.83981077000000004</v>
      </c>
      <c r="AR301" s="144" t="s">
        <v>284</v>
      </c>
      <c r="AT301" s="144" t="s">
        <v>150</v>
      </c>
      <c r="AU301" s="144" t="s">
        <v>87</v>
      </c>
      <c r="AY301" s="18" t="s">
        <v>147</v>
      </c>
      <c r="BE301" s="145">
        <f>IF(N301="základní",J301,0)</f>
        <v>0</v>
      </c>
      <c r="BF301" s="145">
        <f>IF(N301="snížená",J301,0)</f>
        <v>0</v>
      </c>
      <c r="BG301" s="145">
        <f>IF(N301="zákl. přenesená",J301,0)</f>
        <v>0</v>
      </c>
      <c r="BH301" s="145">
        <f>IF(N301="sníž. přenesená",J301,0)</f>
        <v>0</v>
      </c>
      <c r="BI301" s="145">
        <f>IF(N301="nulová",J301,0)</f>
        <v>0</v>
      </c>
      <c r="BJ301" s="18" t="s">
        <v>85</v>
      </c>
      <c r="BK301" s="145">
        <f>ROUND(I301*H301,2)</f>
        <v>0</v>
      </c>
      <c r="BL301" s="18" t="s">
        <v>284</v>
      </c>
      <c r="BM301" s="144" t="s">
        <v>1833</v>
      </c>
    </row>
    <row r="302" spans="2:65" s="1" customFormat="1" ht="11.25">
      <c r="B302" s="34"/>
      <c r="D302" s="146" t="s">
        <v>157</v>
      </c>
      <c r="F302" s="147" t="s">
        <v>465</v>
      </c>
      <c r="I302" s="148"/>
      <c r="L302" s="34"/>
      <c r="M302" s="149"/>
      <c r="T302" s="55"/>
      <c r="AT302" s="18" t="s">
        <v>157</v>
      </c>
      <c r="AU302" s="18" t="s">
        <v>87</v>
      </c>
    </row>
    <row r="303" spans="2:65" s="14" customFormat="1" ht="11.25">
      <c r="B303" s="166"/>
      <c r="D303" s="151" t="s">
        <v>159</v>
      </c>
      <c r="E303" s="167" t="s">
        <v>32</v>
      </c>
      <c r="F303" s="168" t="s">
        <v>105</v>
      </c>
      <c r="H303" s="167" t="s">
        <v>32</v>
      </c>
      <c r="I303" s="169"/>
      <c r="L303" s="166"/>
      <c r="M303" s="170"/>
      <c r="T303" s="171"/>
      <c r="AT303" s="167" t="s">
        <v>159</v>
      </c>
      <c r="AU303" s="167" t="s">
        <v>87</v>
      </c>
      <c r="AV303" s="14" t="s">
        <v>85</v>
      </c>
      <c r="AW303" s="14" t="s">
        <v>39</v>
      </c>
      <c r="AX303" s="14" t="s">
        <v>78</v>
      </c>
      <c r="AY303" s="167" t="s">
        <v>147</v>
      </c>
    </row>
    <row r="304" spans="2:65" s="12" customFormat="1" ht="11.25">
      <c r="B304" s="150"/>
      <c r="D304" s="151" t="s">
        <v>159</v>
      </c>
      <c r="E304" s="152" t="s">
        <v>32</v>
      </c>
      <c r="F304" s="153" t="s">
        <v>1834</v>
      </c>
      <c r="H304" s="154">
        <v>202.58600000000001</v>
      </c>
      <c r="I304" s="155"/>
      <c r="L304" s="150"/>
      <c r="M304" s="156"/>
      <c r="T304" s="157"/>
      <c r="AT304" s="152" t="s">
        <v>159</v>
      </c>
      <c r="AU304" s="152" t="s">
        <v>87</v>
      </c>
      <c r="AV304" s="12" t="s">
        <v>87</v>
      </c>
      <c r="AW304" s="12" t="s">
        <v>39</v>
      </c>
      <c r="AX304" s="12" t="s">
        <v>78</v>
      </c>
      <c r="AY304" s="152" t="s">
        <v>147</v>
      </c>
    </row>
    <row r="305" spans="2:65" s="12" customFormat="1" ht="11.25">
      <c r="B305" s="150"/>
      <c r="D305" s="151" t="s">
        <v>159</v>
      </c>
      <c r="E305" s="152" t="s">
        <v>32</v>
      </c>
      <c r="F305" s="153" t="s">
        <v>1835</v>
      </c>
      <c r="H305" s="154">
        <v>169.80199999999999</v>
      </c>
      <c r="I305" s="155"/>
      <c r="L305" s="150"/>
      <c r="M305" s="156"/>
      <c r="T305" s="157"/>
      <c r="AT305" s="152" t="s">
        <v>159</v>
      </c>
      <c r="AU305" s="152" t="s">
        <v>87</v>
      </c>
      <c r="AV305" s="12" t="s">
        <v>87</v>
      </c>
      <c r="AW305" s="12" t="s">
        <v>39</v>
      </c>
      <c r="AX305" s="12" t="s">
        <v>78</v>
      </c>
      <c r="AY305" s="152" t="s">
        <v>147</v>
      </c>
    </row>
    <row r="306" spans="2:65" s="12" customFormat="1" ht="11.25">
      <c r="B306" s="150"/>
      <c r="D306" s="151" t="s">
        <v>159</v>
      </c>
      <c r="E306" s="152" t="s">
        <v>32</v>
      </c>
      <c r="F306" s="153" t="s">
        <v>1836</v>
      </c>
      <c r="H306" s="154">
        <v>95.406999999999996</v>
      </c>
      <c r="I306" s="155"/>
      <c r="L306" s="150"/>
      <c r="M306" s="156"/>
      <c r="T306" s="157"/>
      <c r="AT306" s="152" t="s">
        <v>159</v>
      </c>
      <c r="AU306" s="152" t="s">
        <v>87</v>
      </c>
      <c r="AV306" s="12" t="s">
        <v>87</v>
      </c>
      <c r="AW306" s="12" t="s">
        <v>39</v>
      </c>
      <c r="AX306" s="12" t="s">
        <v>78</v>
      </c>
      <c r="AY306" s="152" t="s">
        <v>147</v>
      </c>
    </row>
    <row r="307" spans="2:65" s="12" customFormat="1" ht="11.25">
      <c r="B307" s="150"/>
      <c r="D307" s="151" t="s">
        <v>159</v>
      </c>
      <c r="E307" s="152" t="s">
        <v>32</v>
      </c>
      <c r="F307" s="153" t="s">
        <v>1837</v>
      </c>
      <c r="H307" s="154">
        <v>163.23500000000001</v>
      </c>
      <c r="I307" s="155"/>
      <c r="L307" s="150"/>
      <c r="M307" s="156"/>
      <c r="T307" s="157"/>
      <c r="AT307" s="152" t="s">
        <v>159</v>
      </c>
      <c r="AU307" s="152" t="s">
        <v>87</v>
      </c>
      <c r="AV307" s="12" t="s">
        <v>87</v>
      </c>
      <c r="AW307" s="12" t="s">
        <v>39</v>
      </c>
      <c r="AX307" s="12" t="s">
        <v>78</v>
      </c>
      <c r="AY307" s="152" t="s">
        <v>147</v>
      </c>
    </row>
    <row r="308" spans="2:65" s="12" customFormat="1" ht="11.25">
      <c r="B308" s="150"/>
      <c r="D308" s="151" t="s">
        <v>159</v>
      </c>
      <c r="E308" s="152" t="s">
        <v>32</v>
      </c>
      <c r="F308" s="153" t="s">
        <v>1838</v>
      </c>
      <c r="H308" s="154">
        <v>563.70500000000004</v>
      </c>
      <c r="I308" s="155"/>
      <c r="L308" s="150"/>
      <c r="M308" s="156"/>
      <c r="T308" s="157"/>
      <c r="AT308" s="152" t="s">
        <v>159</v>
      </c>
      <c r="AU308" s="152" t="s">
        <v>87</v>
      </c>
      <c r="AV308" s="12" t="s">
        <v>87</v>
      </c>
      <c r="AW308" s="12" t="s">
        <v>39</v>
      </c>
      <c r="AX308" s="12" t="s">
        <v>78</v>
      </c>
      <c r="AY308" s="152" t="s">
        <v>147</v>
      </c>
    </row>
    <row r="309" spans="2:65" s="12" customFormat="1" ht="11.25">
      <c r="B309" s="150"/>
      <c r="D309" s="151" t="s">
        <v>159</v>
      </c>
      <c r="E309" s="152" t="s">
        <v>32</v>
      </c>
      <c r="F309" s="153" t="s">
        <v>1839</v>
      </c>
      <c r="H309" s="154">
        <v>178.822</v>
      </c>
      <c r="I309" s="155"/>
      <c r="L309" s="150"/>
      <c r="M309" s="156"/>
      <c r="T309" s="157"/>
      <c r="AT309" s="152" t="s">
        <v>159</v>
      </c>
      <c r="AU309" s="152" t="s">
        <v>87</v>
      </c>
      <c r="AV309" s="12" t="s">
        <v>87</v>
      </c>
      <c r="AW309" s="12" t="s">
        <v>39</v>
      </c>
      <c r="AX309" s="12" t="s">
        <v>78</v>
      </c>
      <c r="AY309" s="152" t="s">
        <v>147</v>
      </c>
    </row>
    <row r="310" spans="2:65" s="12" customFormat="1" ht="11.25">
      <c r="B310" s="150"/>
      <c r="D310" s="151" t="s">
        <v>159</v>
      </c>
      <c r="E310" s="152" t="s">
        <v>32</v>
      </c>
      <c r="F310" s="153" t="s">
        <v>1840</v>
      </c>
      <c r="H310" s="154">
        <v>87.141999999999996</v>
      </c>
      <c r="I310" s="155"/>
      <c r="L310" s="150"/>
      <c r="M310" s="156"/>
      <c r="T310" s="157"/>
      <c r="AT310" s="152" t="s">
        <v>159</v>
      </c>
      <c r="AU310" s="152" t="s">
        <v>87</v>
      </c>
      <c r="AV310" s="12" t="s">
        <v>87</v>
      </c>
      <c r="AW310" s="12" t="s">
        <v>39</v>
      </c>
      <c r="AX310" s="12" t="s">
        <v>78</v>
      </c>
      <c r="AY310" s="152" t="s">
        <v>147</v>
      </c>
    </row>
    <row r="311" spans="2:65" s="12" customFormat="1" ht="11.25">
      <c r="B311" s="150"/>
      <c r="D311" s="151" t="s">
        <v>159</v>
      </c>
      <c r="E311" s="152" t="s">
        <v>32</v>
      </c>
      <c r="F311" s="153" t="s">
        <v>1841</v>
      </c>
      <c r="H311" s="154">
        <v>211.584</v>
      </c>
      <c r="I311" s="155"/>
      <c r="L311" s="150"/>
      <c r="M311" s="156"/>
      <c r="T311" s="157"/>
      <c r="AT311" s="152" t="s">
        <v>159</v>
      </c>
      <c r="AU311" s="152" t="s">
        <v>87</v>
      </c>
      <c r="AV311" s="12" t="s">
        <v>87</v>
      </c>
      <c r="AW311" s="12" t="s">
        <v>39</v>
      </c>
      <c r="AX311" s="12" t="s">
        <v>78</v>
      </c>
      <c r="AY311" s="152" t="s">
        <v>147</v>
      </c>
    </row>
    <row r="312" spans="2:65" s="12" customFormat="1" ht="11.25">
      <c r="B312" s="150"/>
      <c r="D312" s="151" t="s">
        <v>159</v>
      </c>
      <c r="E312" s="152" t="s">
        <v>32</v>
      </c>
      <c r="F312" s="153" t="s">
        <v>1842</v>
      </c>
      <c r="H312" s="154">
        <v>201.06399999999999</v>
      </c>
      <c r="I312" s="155"/>
      <c r="L312" s="150"/>
      <c r="M312" s="156"/>
      <c r="T312" s="157"/>
      <c r="AT312" s="152" t="s">
        <v>159</v>
      </c>
      <c r="AU312" s="152" t="s">
        <v>87</v>
      </c>
      <c r="AV312" s="12" t="s">
        <v>87</v>
      </c>
      <c r="AW312" s="12" t="s">
        <v>39</v>
      </c>
      <c r="AX312" s="12" t="s">
        <v>78</v>
      </c>
      <c r="AY312" s="152" t="s">
        <v>147</v>
      </c>
    </row>
    <row r="313" spans="2:65" s="12" customFormat="1" ht="11.25">
      <c r="B313" s="150"/>
      <c r="D313" s="151" t="s">
        <v>159</v>
      </c>
      <c r="E313" s="152" t="s">
        <v>32</v>
      </c>
      <c r="F313" s="153" t="s">
        <v>1843</v>
      </c>
      <c r="H313" s="154">
        <v>100.97</v>
      </c>
      <c r="I313" s="155"/>
      <c r="L313" s="150"/>
      <c r="M313" s="156"/>
      <c r="T313" s="157"/>
      <c r="AT313" s="152" t="s">
        <v>159</v>
      </c>
      <c r="AU313" s="152" t="s">
        <v>87</v>
      </c>
      <c r="AV313" s="12" t="s">
        <v>87</v>
      </c>
      <c r="AW313" s="12" t="s">
        <v>39</v>
      </c>
      <c r="AX313" s="12" t="s">
        <v>78</v>
      </c>
      <c r="AY313" s="152" t="s">
        <v>147</v>
      </c>
    </row>
    <row r="314" spans="2:65" s="12" customFormat="1" ht="11.25">
      <c r="B314" s="150"/>
      <c r="D314" s="151" t="s">
        <v>159</v>
      </c>
      <c r="E314" s="152" t="s">
        <v>32</v>
      </c>
      <c r="F314" s="153" t="s">
        <v>1844</v>
      </c>
      <c r="H314" s="154">
        <v>235.42699999999999</v>
      </c>
      <c r="I314" s="155"/>
      <c r="L314" s="150"/>
      <c r="M314" s="156"/>
      <c r="T314" s="157"/>
      <c r="AT314" s="152" t="s">
        <v>159</v>
      </c>
      <c r="AU314" s="152" t="s">
        <v>87</v>
      </c>
      <c r="AV314" s="12" t="s">
        <v>87</v>
      </c>
      <c r="AW314" s="12" t="s">
        <v>39</v>
      </c>
      <c r="AX314" s="12" t="s">
        <v>78</v>
      </c>
      <c r="AY314" s="152" t="s">
        <v>147</v>
      </c>
    </row>
    <row r="315" spans="2:65" s="12" customFormat="1" ht="11.25">
      <c r="B315" s="150"/>
      <c r="D315" s="151" t="s">
        <v>159</v>
      </c>
      <c r="E315" s="152" t="s">
        <v>32</v>
      </c>
      <c r="F315" s="153" t="s">
        <v>1845</v>
      </c>
      <c r="H315" s="154">
        <v>217.38300000000001</v>
      </c>
      <c r="I315" s="155"/>
      <c r="L315" s="150"/>
      <c r="M315" s="156"/>
      <c r="T315" s="157"/>
      <c r="AT315" s="152" t="s">
        <v>159</v>
      </c>
      <c r="AU315" s="152" t="s">
        <v>87</v>
      </c>
      <c r="AV315" s="12" t="s">
        <v>87</v>
      </c>
      <c r="AW315" s="12" t="s">
        <v>39</v>
      </c>
      <c r="AX315" s="12" t="s">
        <v>78</v>
      </c>
      <c r="AY315" s="152" t="s">
        <v>147</v>
      </c>
    </row>
    <row r="316" spans="2:65" s="12" customFormat="1" ht="11.25">
      <c r="B316" s="150"/>
      <c r="D316" s="151" t="s">
        <v>159</v>
      </c>
      <c r="E316" s="152" t="s">
        <v>32</v>
      </c>
      <c r="F316" s="153" t="s">
        <v>1846</v>
      </c>
      <c r="H316" s="154">
        <v>108.59</v>
      </c>
      <c r="I316" s="155"/>
      <c r="L316" s="150"/>
      <c r="M316" s="156"/>
      <c r="T316" s="157"/>
      <c r="AT316" s="152" t="s">
        <v>159</v>
      </c>
      <c r="AU316" s="152" t="s">
        <v>87</v>
      </c>
      <c r="AV316" s="12" t="s">
        <v>87</v>
      </c>
      <c r="AW316" s="12" t="s">
        <v>39</v>
      </c>
      <c r="AX316" s="12" t="s">
        <v>78</v>
      </c>
      <c r="AY316" s="152" t="s">
        <v>147</v>
      </c>
    </row>
    <row r="317" spans="2:65" s="12" customFormat="1" ht="22.5">
      <c r="B317" s="150"/>
      <c r="D317" s="151" t="s">
        <v>159</v>
      </c>
      <c r="E317" s="152" t="s">
        <v>32</v>
      </c>
      <c r="F317" s="153" t="s">
        <v>1847</v>
      </c>
      <c r="H317" s="154">
        <v>173.35</v>
      </c>
      <c r="I317" s="155"/>
      <c r="L317" s="150"/>
      <c r="M317" s="156"/>
      <c r="T317" s="157"/>
      <c r="AT317" s="152" t="s">
        <v>159</v>
      </c>
      <c r="AU317" s="152" t="s">
        <v>87</v>
      </c>
      <c r="AV317" s="12" t="s">
        <v>87</v>
      </c>
      <c r="AW317" s="12" t="s">
        <v>39</v>
      </c>
      <c r="AX317" s="12" t="s">
        <v>78</v>
      </c>
      <c r="AY317" s="152" t="s">
        <v>147</v>
      </c>
    </row>
    <row r="318" spans="2:65" s="13" customFormat="1" ht="11.25">
      <c r="B318" s="158"/>
      <c r="D318" s="151" t="s">
        <v>159</v>
      </c>
      <c r="E318" s="159" t="s">
        <v>32</v>
      </c>
      <c r="F318" s="160" t="s">
        <v>162</v>
      </c>
      <c r="H318" s="161">
        <v>2709.0670000000005</v>
      </c>
      <c r="I318" s="162"/>
      <c r="L318" s="158"/>
      <c r="M318" s="163"/>
      <c r="T318" s="164"/>
      <c r="AT318" s="159" t="s">
        <v>159</v>
      </c>
      <c r="AU318" s="159" t="s">
        <v>87</v>
      </c>
      <c r="AV318" s="13" t="s">
        <v>155</v>
      </c>
      <c r="AW318" s="13" t="s">
        <v>39</v>
      </c>
      <c r="AX318" s="13" t="s">
        <v>85</v>
      </c>
      <c r="AY318" s="159" t="s">
        <v>147</v>
      </c>
    </row>
    <row r="319" spans="2:65" s="1" customFormat="1" ht="24.2" customHeight="1">
      <c r="B319" s="34"/>
      <c r="C319" s="133" t="s">
        <v>341</v>
      </c>
      <c r="D319" s="133" t="s">
        <v>150</v>
      </c>
      <c r="E319" s="134" t="s">
        <v>1848</v>
      </c>
      <c r="F319" s="135" t="s">
        <v>1849</v>
      </c>
      <c r="G319" s="136" t="s">
        <v>165</v>
      </c>
      <c r="H319" s="137">
        <v>206.42699999999999</v>
      </c>
      <c r="I319" s="138"/>
      <c r="J319" s="139">
        <f>ROUND(I319*H319,2)</f>
        <v>0</v>
      </c>
      <c r="K319" s="135" t="s">
        <v>154</v>
      </c>
      <c r="L319" s="34"/>
      <c r="M319" s="140" t="s">
        <v>32</v>
      </c>
      <c r="N319" s="141" t="s">
        <v>49</v>
      </c>
      <c r="P319" s="142">
        <f>O319*H319</f>
        <v>0</v>
      </c>
      <c r="Q319" s="142">
        <v>1E-3</v>
      </c>
      <c r="R319" s="142">
        <f>Q319*H319</f>
        <v>0.206427</v>
      </c>
      <c r="S319" s="142">
        <v>3.1E-4</v>
      </c>
      <c r="T319" s="143">
        <f>S319*H319</f>
        <v>6.3992369999999993E-2</v>
      </c>
      <c r="AR319" s="144" t="s">
        <v>284</v>
      </c>
      <c r="AT319" s="144" t="s">
        <v>150</v>
      </c>
      <c r="AU319" s="144" t="s">
        <v>87</v>
      </c>
      <c r="AY319" s="18" t="s">
        <v>147</v>
      </c>
      <c r="BE319" s="145">
        <f>IF(N319="základní",J319,0)</f>
        <v>0</v>
      </c>
      <c r="BF319" s="145">
        <f>IF(N319="snížená",J319,0)</f>
        <v>0</v>
      </c>
      <c r="BG319" s="145">
        <f>IF(N319="zákl. přenesená",J319,0)</f>
        <v>0</v>
      </c>
      <c r="BH319" s="145">
        <f>IF(N319="sníž. přenesená",J319,0)</f>
        <v>0</v>
      </c>
      <c r="BI319" s="145">
        <f>IF(N319="nulová",J319,0)</f>
        <v>0</v>
      </c>
      <c r="BJ319" s="18" t="s">
        <v>85</v>
      </c>
      <c r="BK319" s="145">
        <f>ROUND(I319*H319,2)</f>
        <v>0</v>
      </c>
      <c r="BL319" s="18" t="s">
        <v>284</v>
      </c>
      <c r="BM319" s="144" t="s">
        <v>1850</v>
      </c>
    </row>
    <row r="320" spans="2:65" s="1" customFormat="1" ht="11.25">
      <c r="B320" s="34"/>
      <c r="D320" s="146" t="s">
        <v>157</v>
      </c>
      <c r="F320" s="147" t="s">
        <v>1851</v>
      </c>
      <c r="I320" s="148"/>
      <c r="L320" s="34"/>
      <c r="M320" s="149"/>
      <c r="T320" s="55"/>
      <c r="AT320" s="18" t="s">
        <v>157</v>
      </c>
      <c r="AU320" s="18" t="s">
        <v>87</v>
      </c>
    </row>
    <row r="321" spans="2:65" s="14" customFormat="1" ht="11.25">
      <c r="B321" s="166"/>
      <c r="D321" s="151" t="s">
        <v>159</v>
      </c>
      <c r="E321" s="167" t="s">
        <v>32</v>
      </c>
      <c r="F321" s="168" t="s">
        <v>105</v>
      </c>
      <c r="H321" s="167" t="s">
        <v>32</v>
      </c>
      <c r="I321" s="169"/>
      <c r="L321" s="166"/>
      <c r="M321" s="170"/>
      <c r="T321" s="171"/>
      <c r="AT321" s="167" t="s">
        <v>159</v>
      </c>
      <c r="AU321" s="167" t="s">
        <v>87</v>
      </c>
      <c r="AV321" s="14" t="s">
        <v>85</v>
      </c>
      <c r="AW321" s="14" t="s">
        <v>39</v>
      </c>
      <c r="AX321" s="14" t="s">
        <v>78</v>
      </c>
      <c r="AY321" s="167" t="s">
        <v>147</v>
      </c>
    </row>
    <row r="322" spans="2:65" s="12" customFormat="1" ht="11.25">
      <c r="B322" s="150"/>
      <c r="D322" s="151" t="s">
        <v>159</v>
      </c>
      <c r="E322" s="152" t="s">
        <v>32</v>
      </c>
      <c r="F322" s="153" t="s">
        <v>1852</v>
      </c>
      <c r="H322" s="154">
        <v>206.42699999999999</v>
      </c>
      <c r="I322" s="155"/>
      <c r="L322" s="150"/>
      <c r="M322" s="156"/>
      <c r="T322" s="157"/>
      <c r="AT322" s="152" t="s">
        <v>159</v>
      </c>
      <c r="AU322" s="152" t="s">
        <v>87</v>
      </c>
      <c r="AV322" s="12" t="s">
        <v>87</v>
      </c>
      <c r="AW322" s="12" t="s">
        <v>39</v>
      </c>
      <c r="AX322" s="12" t="s">
        <v>85</v>
      </c>
      <c r="AY322" s="152" t="s">
        <v>147</v>
      </c>
    </row>
    <row r="323" spans="2:65" s="1" customFormat="1" ht="37.9" customHeight="1">
      <c r="B323" s="34"/>
      <c r="C323" s="133" t="s">
        <v>347</v>
      </c>
      <c r="D323" s="133" t="s">
        <v>150</v>
      </c>
      <c r="E323" s="134" t="s">
        <v>1853</v>
      </c>
      <c r="F323" s="135" t="s">
        <v>1854</v>
      </c>
      <c r="G323" s="136" t="s">
        <v>242</v>
      </c>
      <c r="H323" s="137">
        <v>600.29</v>
      </c>
      <c r="I323" s="138"/>
      <c r="J323" s="139">
        <f>ROUND(I323*H323,2)</f>
        <v>0</v>
      </c>
      <c r="K323" s="135" t="s">
        <v>154</v>
      </c>
      <c r="L323" s="34"/>
      <c r="M323" s="140" t="s">
        <v>32</v>
      </c>
      <c r="N323" s="141" t="s">
        <v>49</v>
      </c>
      <c r="P323" s="142">
        <f>O323*H323</f>
        <v>0</v>
      </c>
      <c r="Q323" s="142">
        <v>0</v>
      </c>
      <c r="R323" s="142">
        <f>Q323*H323</f>
        <v>0</v>
      </c>
      <c r="S323" s="142">
        <v>0</v>
      </c>
      <c r="T323" s="143">
        <f>S323*H323</f>
        <v>0</v>
      </c>
      <c r="AR323" s="144" t="s">
        <v>284</v>
      </c>
      <c r="AT323" s="144" t="s">
        <v>150</v>
      </c>
      <c r="AU323" s="144" t="s">
        <v>87</v>
      </c>
      <c r="AY323" s="18" t="s">
        <v>147</v>
      </c>
      <c r="BE323" s="145">
        <f>IF(N323="základní",J323,0)</f>
        <v>0</v>
      </c>
      <c r="BF323" s="145">
        <f>IF(N323="snížená",J323,0)</f>
        <v>0</v>
      </c>
      <c r="BG323" s="145">
        <f>IF(N323="zákl. přenesená",J323,0)</f>
        <v>0</v>
      </c>
      <c r="BH323" s="145">
        <f>IF(N323="sníž. přenesená",J323,0)</f>
        <v>0</v>
      </c>
      <c r="BI323" s="145">
        <f>IF(N323="nulová",J323,0)</f>
        <v>0</v>
      </c>
      <c r="BJ323" s="18" t="s">
        <v>85</v>
      </c>
      <c r="BK323" s="145">
        <f>ROUND(I323*H323,2)</f>
        <v>0</v>
      </c>
      <c r="BL323" s="18" t="s">
        <v>284</v>
      </c>
      <c r="BM323" s="144" t="s">
        <v>1855</v>
      </c>
    </row>
    <row r="324" spans="2:65" s="1" customFormat="1" ht="11.25">
      <c r="B324" s="34"/>
      <c r="D324" s="146" t="s">
        <v>157</v>
      </c>
      <c r="F324" s="147" t="s">
        <v>1856</v>
      </c>
      <c r="I324" s="148"/>
      <c r="L324" s="34"/>
      <c r="M324" s="149"/>
      <c r="T324" s="55"/>
      <c r="AT324" s="18" t="s">
        <v>157</v>
      </c>
      <c r="AU324" s="18" t="s">
        <v>87</v>
      </c>
    </row>
    <row r="325" spans="2:65" s="14" customFormat="1" ht="11.25">
      <c r="B325" s="166"/>
      <c r="D325" s="151" t="s">
        <v>159</v>
      </c>
      <c r="E325" s="167" t="s">
        <v>32</v>
      </c>
      <c r="F325" s="168" t="s">
        <v>105</v>
      </c>
      <c r="H325" s="167" t="s">
        <v>32</v>
      </c>
      <c r="I325" s="169"/>
      <c r="L325" s="166"/>
      <c r="M325" s="170"/>
      <c r="T325" s="171"/>
      <c r="AT325" s="167" t="s">
        <v>159</v>
      </c>
      <c r="AU325" s="167" t="s">
        <v>87</v>
      </c>
      <c r="AV325" s="14" t="s">
        <v>85</v>
      </c>
      <c r="AW325" s="14" t="s">
        <v>39</v>
      </c>
      <c r="AX325" s="14" t="s">
        <v>78</v>
      </c>
      <c r="AY325" s="167" t="s">
        <v>147</v>
      </c>
    </row>
    <row r="326" spans="2:65" s="12" customFormat="1" ht="11.25">
      <c r="B326" s="150"/>
      <c r="D326" s="151" t="s">
        <v>159</v>
      </c>
      <c r="E326" s="152" t="s">
        <v>32</v>
      </c>
      <c r="F326" s="153" t="s">
        <v>1857</v>
      </c>
      <c r="H326" s="154">
        <v>48.74</v>
      </c>
      <c r="I326" s="155"/>
      <c r="L326" s="150"/>
      <c r="M326" s="156"/>
      <c r="T326" s="157"/>
      <c r="AT326" s="152" t="s">
        <v>159</v>
      </c>
      <c r="AU326" s="152" t="s">
        <v>87</v>
      </c>
      <c r="AV326" s="12" t="s">
        <v>87</v>
      </c>
      <c r="AW326" s="12" t="s">
        <v>39</v>
      </c>
      <c r="AX326" s="12" t="s">
        <v>78</v>
      </c>
      <c r="AY326" s="152" t="s">
        <v>147</v>
      </c>
    </row>
    <row r="327" spans="2:65" s="12" customFormat="1" ht="11.25">
      <c r="B327" s="150"/>
      <c r="D327" s="151" t="s">
        <v>159</v>
      </c>
      <c r="E327" s="152" t="s">
        <v>32</v>
      </c>
      <c r="F327" s="153" t="s">
        <v>1858</v>
      </c>
      <c r="H327" s="154">
        <v>34.340000000000003</v>
      </c>
      <c r="I327" s="155"/>
      <c r="L327" s="150"/>
      <c r="M327" s="156"/>
      <c r="T327" s="157"/>
      <c r="AT327" s="152" t="s">
        <v>159</v>
      </c>
      <c r="AU327" s="152" t="s">
        <v>87</v>
      </c>
      <c r="AV327" s="12" t="s">
        <v>87</v>
      </c>
      <c r="AW327" s="12" t="s">
        <v>39</v>
      </c>
      <c r="AX327" s="12" t="s">
        <v>78</v>
      </c>
      <c r="AY327" s="152" t="s">
        <v>147</v>
      </c>
    </row>
    <row r="328" spans="2:65" s="12" customFormat="1" ht="11.25">
      <c r="B328" s="150"/>
      <c r="D328" s="151" t="s">
        <v>159</v>
      </c>
      <c r="E328" s="152" t="s">
        <v>32</v>
      </c>
      <c r="F328" s="153" t="s">
        <v>1859</v>
      </c>
      <c r="H328" s="154">
        <v>24.48</v>
      </c>
      <c r="I328" s="155"/>
      <c r="L328" s="150"/>
      <c r="M328" s="156"/>
      <c r="T328" s="157"/>
      <c r="AT328" s="152" t="s">
        <v>159</v>
      </c>
      <c r="AU328" s="152" t="s">
        <v>87</v>
      </c>
      <c r="AV328" s="12" t="s">
        <v>87</v>
      </c>
      <c r="AW328" s="12" t="s">
        <v>39</v>
      </c>
      <c r="AX328" s="12" t="s">
        <v>78</v>
      </c>
      <c r="AY328" s="152" t="s">
        <v>147</v>
      </c>
    </row>
    <row r="329" spans="2:65" s="12" customFormat="1" ht="11.25">
      <c r="B329" s="150"/>
      <c r="D329" s="151" t="s">
        <v>159</v>
      </c>
      <c r="E329" s="152" t="s">
        <v>32</v>
      </c>
      <c r="F329" s="153" t="s">
        <v>1860</v>
      </c>
      <c r="H329" s="154">
        <v>34.340000000000003</v>
      </c>
      <c r="I329" s="155"/>
      <c r="L329" s="150"/>
      <c r="M329" s="156"/>
      <c r="T329" s="157"/>
      <c r="AT329" s="152" t="s">
        <v>159</v>
      </c>
      <c r="AU329" s="152" t="s">
        <v>87</v>
      </c>
      <c r="AV329" s="12" t="s">
        <v>87</v>
      </c>
      <c r="AW329" s="12" t="s">
        <v>39</v>
      </c>
      <c r="AX329" s="12" t="s">
        <v>78</v>
      </c>
      <c r="AY329" s="152" t="s">
        <v>147</v>
      </c>
    </row>
    <row r="330" spans="2:65" s="12" customFormat="1" ht="22.5">
      <c r="B330" s="150"/>
      <c r="D330" s="151" t="s">
        <v>159</v>
      </c>
      <c r="E330" s="152" t="s">
        <v>32</v>
      </c>
      <c r="F330" s="153" t="s">
        <v>1861</v>
      </c>
      <c r="H330" s="154">
        <v>173</v>
      </c>
      <c r="I330" s="155"/>
      <c r="L330" s="150"/>
      <c r="M330" s="156"/>
      <c r="T330" s="157"/>
      <c r="AT330" s="152" t="s">
        <v>159</v>
      </c>
      <c r="AU330" s="152" t="s">
        <v>87</v>
      </c>
      <c r="AV330" s="12" t="s">
        <v>87</v>
      </c>
      <c r="AW330" s="12" t="s">
        <v>39</v>
      </c>
      <c r="AX330" s="12" t="s">
        <v>78</v>
      </c>
      <c r="AY330" s="152" t="s">
        <v>147</v>
      </c>
    </row>
    <row r="331" spans="2:65" s="12" customFormat="1" ht="11.25">
      <c r="B331" s="150"/>
      <c r="D331" s="151" t="s">
        <v>159</v>
      </c>
      <c r="E331" s="152" t="s">
        <v>32</v>
      </c>
      <c r="F331" s="153" t="s">
        <v>1862</v>
      </c>
      <c r="H331" s="154">
        <v>34.340000000000003</v>
      </c>
      <c r="I331" s="155"/>
      <c r="L331" s="150"/>
      <c r="M331" s="156"/>
      <c r="T331" s="157"/>
      <c r="AT331" s="152" t="s">
        <v>159</v>
      </c>
      <c r="AU331" s="152" t="s">
        <v>87</v>
      </c>
      <c r="AV331" s="12" t="s">
        <v>87</v>
      </c>
      <c r="AW331" s="12" t="s">
        <v>39</v>
      </c>
      <c r="AX331" s="12" t="s">
        <v>78</v>
      </c>
      <c r="AY331" s="152" t="s">
        <v>147</v>
      </c>
    </row>
    <row r="332" spans="2:65" s="12" customFormat="1" ht="11.25">
      <c r="B332" s="150"/>
      <c r="D332" s="151" t="s">
        <v>159</v>
      </c>
      <c r="E332" s="152" t="s">
        <v>32</v>
      </c>
      <c r="F332" s="153" t="s">
        <v>1863</v>
      </c>
      <c r="H332" s="154">
        <v>12.94</v>
      </c>
      <c r="I332" s="155"/>
      <c r="L332" s="150"/>
      <c r="M332" s="156"/>
      <c r="T332" s="157"/>
      <c r="AT332" s="152" t="s">
        <v>159</v>
      </c>
      <c r="AU332" s="152" t="s">
        <v>87</v>
      </c>
      <c r="AV332" s="12" t="s">
        <v>87</v>
      </c>
      <c r="AW332" s="12" t="s">
        <v>39</v>
      </c>
      <c r="AX332" s="12" t="s">
        <v>78</v>
      </c>
      <c r="AY332" s="152" t="s">
        <v>147</v>
      </c>
    </row>
    <row r="333" spans="2:65" s="12" customFormat="1" ht="11.25">
      <c r="B333" s="150"/>
      <c r="D333" s="151" t="s">
        <v>159</v>
      </c>
      <c r="E333" s="152" t="s">
        <v>32</v>
      </c>
      <c r="F333" s="153" t="s">
        <v>1864</v>
      </c>
      <c r="H333" s="154">
        <v>41.54</v>
      </c>
      <c r="I333" s="155"/>
      <c r="L333" s="150"/>
      <c r="M333" s="156"/>
      <c r="T333" s="157"/>
      <c r="AT333" s="152" t="s">
        <v>159</v>
      </c>
      <c r="AU333" s="152" t="s">
        <v>87</v>
      </c>
      <c r="AV333" s="12" t="s">
        <v>87</v>
      </c>
      <c r="AW333" s="12" t="s">
        <v>39</v>
      </c>
      <c r="AX333" s="12" t="s">
        <v>78</v>
      </c>
      <c r="AY333" s="152" t="s">
        <v>147</v>
      </c>
    </row>
    <row r="334" spans="2:65" s="12" customFormat="1" ht="11.25">
      <c r="B334" s="150"/>
      <c r="D334" s="151" t="s">
        <v>159</v>
      </c>
      <c r="E334" s="152" t="s">
        <v>32</v>
      </c>
      <c r="F334" s="153" t="s">
        <v>1865</v>
      </c>
      <c r="H334" s="154">
        <v>34.340000000000003</v>
      </c>
      <c r="I334" s="155"/>
      <c r="L334" s="150"/>
      <c r="M334" s="156"/>
      <c r="T334" s="157"/>
      <c r="AT334" s="152" t="s">
        <v>159</v>
      </c>
      <c r="AU334" s="152" t="s">
        <v>87</v>
      </c>
      <c r="AV334" s="12" t="s">
        <v>87</v>
      </c>
      <c r="AW334" s="12" t="s">
        <v>39</v>
      </c>
      <c r="AX334" s="12" t="s">
        <v>78</v>
      </c>
      <c r="AY334" s="152" t="s">
        <v>147</v>
      </c>
    </row>
    <row r="335" spans="2:65" s="12" customFormat="1" ht="11.25">
      <c r="B335" s="150"/>
      <c r="D335" s="151" t="s">
        <v>159</v>
      </c>
      <c r="E335" s="152" t="s">
        <v>32</v>
      </c>
      <c r="F335" s="153" t="s">
        <v>1866</v>
      </c>
      <c r="H335" s="154">
        <v>14.15</v>
      </c>
      <c r="I335" s="155"/>
      <c r="L335" s="150"/>
      <c r="M335" s="156"/>
      <c r="T335" s="157"/>
      <c r="AT335" s="152" t="s">
        <v>159</v>
      </c>
      <c r="AU335" s="152" t="s">
        <v>87</v>
      </c>
      <c r="AV335" s="12" t="s">
        <v>87</v>
      </c>
      <c r="AW335" s="12" t="s">
        <v>39</v>
      </c>
      <c r="AX335" s="12" t="s">
        <v>78</v>
      </c>
      <c r="AY335" s="152" t="s">
        <v>147</v>
      </c>
    </row>
    <row r="336" spans="2:65" s="12" customFormat="1" ht="11.25">
      <c r="B336" s="150"/>
      <c r="D336" s="151" t="s">
        <v>159</v>
      </c>
      <c r="E336" s="152" t="s">
        <v>32</v>
      </c>
      <c r="F336" s="153" t="s">
        <v>1867</v>
      </c>
      <c r="H336" s="154">
        <v>42.38</v>
      </c>
      <c r="I336" s="155"/>
      <c r="L336" s="150"/>
      <c r="M336" s="156"/>
      <c r="T336" s="157"/>
      <c r="AT336" s="152" t="s">
        <v>159</v>
      </c>
      <c r="AU336" s="152" t="s">
        <v>87</v>
      </c>
      <c r="AV336" s="12" t="s">
        <v>87</v>
      </c>
      <c r="AW336" s="12" t="s">
        <v>39</v>
      </c>
      <c r="AX336" s="12" t="s">
        <v>78</v>
      </c>
      <c r="AY336" s="152" t="s">
        <v>147</v>
      </c>
    </row>
    <row r="337" spans="2:65" s="12" customFormat="1" ht="11.25">
      <c r="B337" s="150"/>
      <c r="D337" s="151" t="s">
        <v>159</v>
      </c>
      <c r="E337" s="152" t="s">
        <v>32</v>
      </c>
      <c r="F337" s="153" t="s">
        <v>1868</v>
      </c>
      <c r="H337" s="154">
        <v>42.38</v>
      </c>
      <c r="I337" s="155"/>
      <c r="L337" s="150"/>
      <c r="M337" s="156"/>
      <c r="T337" s="157"/>
      <c r="AT337" s="152" t="s">
        <v>159</v>
      </c>
      <c r="AU337" s="152" t="s">
        <v>87</v>
      </c>
      <c r="AV337" s="12" t="s">
        <v>87</v>
      </c>
      <c r="AW337" s="12" t="s">
        <v>39</v>
      </c>
      <c r="AX337" s="12" t="s">
        <v>78</v>
      </c>
      <c r="AY337" s="152" t="s">
        <v>147</v>
      </c>
    </row>
    <row r="338" spans="2:65" s="12" customFormat="1" ht="11.25">
      <c r="B338" s="150"/>
      <c r="D338" s="151" t="s">
        <v>159</v>
      </c>
      <c r="E338" s="152" t="s">
        <v>32</v>
      </c>
      <c r="F338" s="153" t="s">
        <v>1869</v>
      </c>
      <c r="H338" s="154">
        <v>19.059999999999999</v>
      </c>
      <c r="I338" s="155"/>
      <c r="L338" s="150"/>
      <c r="M338" s="156"/>
      <c r="T338" s="157"/>
      <c r="AT338" s="152" t="s">
        <v>159</v>
      </c>
      <c r="AU338" s="152" t="s">
        <v>87</v>
      </c>
      <c r="AV338" s="12" t="s">
        <v>87</v>
      </c>
      <c r="AW338" s="12" t="s">
        <v>39</v>
      </c>
      <c r="AX338" s="12" t="s">
        <v>78</v>
      </c>
      <c r="AY338" s="152" t="s">
        <v>147</v>
      </c>
    </row>
    <row r="339" spans="2:65" s="12" customFormat="1" ht="11.25">
      <c r="B339" s="150"/>
      <c r="D339" s="151" t="s">
        <v>159</v>
      </c>
      <c r="E339" s="152" t="s">
        <v>32</v>
      </c>
      <c r="F339" s="153" t="s">
        <v>1870</v>
      </c>
      <c r="H339" s="154">
        <v>44.26</v>
      </c>
      <c r="I339" s="155"/>
      <c r="L339" s="150"/>
      <c r="M339" s="156"/>
      <c r="T339" s="157"/>
      <c r="AT339" s="152" t="s">
        <v>159</v>
      </c>
      <c r="AU339" s="152" t="s">
        <v>87</v>
      </c>
      <c r="AV339" s="12" t="s">
        <v>87</v>
      </c>
      <c r="AW339" s="12" t="s">
        <v>39</v>
      </c>
      <c r="AX339" s="12" t="s">
        <v>78</v>
      </c>
      <c r="AY339" s="152" t="s">
        <v>147</v>
      </c>
    </row>
    <row r="340" spans="2:65" s="13" customFormat="1" ht="11.25">
      <c r="B340" s="158"/>
      <c r="D340" s="151" t="s">
        <v>159</v>
      </c>
      <c r="E340" s="159" t="s">
        <v>32</v>
      </c>
      <c r="F340" s="160" t="s">
        <v>162</v>
      </c>
      <c r="H340" s="161">
        <v>600.29</v>
      </c>
      <c r="I340" s="162"/>
      <c r="L340" s="158"/>
      <c r="M340" s="163"/>
      <c r="T340" s="164"/>
      <c r="AT340" s="159" t="s">
        <v>159</v>
      </c>
      <c r="AU340" s="159" t="s">
        <v>87</v>
      </c>
      <c r="AV340" s="13" t="s">
        <v>155</v>
      </c>
      <c r="AW340" s="13" t="s">
        <v>39</v>
      </c>
      <c r="AX340" s="13" t="s">
        <v>85</v>
      </c>
      <c r="AY340" s="159" t="s">
        <v>147</v>
      </c>
    </row>
    <row r="341" spans="2:65" s="1" customFormat="1" ht="24.2" customHeight="1">
      <c r="B341" s="34"/>
      <c r="C341" s="179" t="s">
        <v>352</v>
      </c>
      <c r="D341" s="179" t="s">
        <v>322</v>
      </c>
      <c r="E341" s="180" t="s">
        <v>516</v>
      </c>
      <c r="F341" s="181" t="s">
        <v>517</v>
      </c>
      <c r="G341" s="182" t="s">
        <v>242</v>
      </c>
      <c r="H341" s="183">
        <v>630.30499999999995</v>
      </c>
      <c r="I341" s="184"/>
      <c r="J341" s="185">
        <f>ROUND(I341*H341,2)</f>
        <v>0</v>
      </c>
      <c r="K341" s="181" t="s">
        <v>154</v>
      </c>
      <c r="L341" s="186"/>
      <c r="M341" s="187" t="s">
        <v>32</v>
      </c>
      <c r="N341" s="188" t="s">
        <v>49</v>
      </c>
      <c r="P341" s="142">
        <f>O341*H341</f>
        <v>0</v>
      </c>
      <c r="Q341" s="142">
        <v>0</v>
      </c>
      <c r="R341" s="142">
        <f>Q341*H341</f>
        <v>0</v>
      </c>
      <c r="S341" s="142">
        <v>0</v>
      </c>
      <c r="T341" s="143">
        <f>S341*H341</f>
        <v>0</v>
      </c>
      <c r="AR341" s="144" t="s">
        <v>325</v>
      </c>
      <c r="AT341" s="144" t="s">
        <v>322</v>
      </c>
      <c r="AU341" s="144" t="s">
        <v>87</v>
      </c>
      <c r="AY341" s="18" t="s">
        <v>147</v>
      </c>
      <c r="BE341" s="145">
        <f>IF(N341="základní",J341,0)</f>
        <v>0</v>
      </c>
      <c r="BF341" s="145">
        <f>IF(N341="snížená",J341,0)</f>
        <v>0</v>
      </c>
      <c r="BG341" s="145">
        <f>IF(N341="zákl. přenesená",J341,0)</f>
        <v>0</v>
      </c>
      <c r="BH341" s="145">
        <f>IF(N341="sníž. přenesená",J341,0)</f>
        <v>0</v>
      </c>
      <c r="BI341" s="145">
        <f>IF(N341="nulová",J341,0)</f>
        <v>0</v>
      </c>
      <c r="BJ341" s="18" t="s">
        <v>85</v>
      </c>
      <c r="BK341" s="145">
        <f>ROUND(I341*H341,2)</f>
        <v>0</v>
      </c>
      <c r="BL341" s="18" t="s">
        <v>284</v>
      </c>
      <c r="BM341" s="144" t="s">
        <v>1871</v>
      </c>
    </row>
    <row r="342" spans="2:65" s="1" customFormat="1" ht="19.5">
      <c r="B342" s="34"/>
      <c r="D342" s="151" t="s">
        <v>168</v>
      </c>
      <c r="F342" s="165" t="s">
        <v>519</v>
      </c>
      <c r="I342" s="148"/>
      <c r="L342" s="34"/>
      <c r="M342" s="149"/>
      <c r="T342" s="55"/>
      <c r="AT342" s="18" t="s">
        <v>168</v>
      </c>
      <c r="AU342" s="18" t="s">
        <v>87</v>
      </c>
    </row>
    <row r="343" spans="2:65" s="14" customFormat="1" ht="11.25">
      <c r="B343" s="166"/>
      <c r="D343" s="151" t="s">
        <v>159</v>
      </c>
      <c r="E343" s="167" t="s">
        <v>32</v>
      </c>
      <c r="F343" s="168" t="s">
        <v>105</v>
      </c>
      <c r="H343" s="167" t="s">
        <v>32</v>
      </c>
      <c r="I343" s="169"/>
      <c r="L343" s="166"/>
      <c r="M343" s="170"/>
      <c r="T343" s="171"/>
      <c r="AT343" s="167" t="s">
        <v>159</v>
      </c>
      <c r="AU343" s="167" t="s">
        <v>87</v>
      </c>
      <c r="AV343" s="14" t="s">
        <v>85</v>
      </c>
      <c r="AW343" s="14" t="s">
        <v>39</v>
      </c>
      <c r="AX343" s="14" t="s">
        <v>78</v>
      </c>
      <c r="AY343" s="167" t="s">
        <v>147</v>
      </c>
    </row>
    <row r="344" spans="2:65" s="12" customFormat="1" ht="11.25">
      <c r="B344" s="150"/>
      <c r="D344" s="151" t="s">
        <v>159</v>
      </c>
      <c r="E344" s="152" t="s">
        <v>32</v>
      </c>
      <c r="F344" s="153" t="s">
        <v>1857</v>
      </c>
      <c r="H344" s="154">
        <v>48.74</v>
      </c>
      <c r="I344" s="155"/>
      <c r="L344" s="150"/>
      <c r="M344" s="156"/>
      <c r="T344" s="157"/>
      <c r="AT344" s="152" t="s">
        <v>159</v>
      </c>
      <c r="AU344" s="152" t="s">
        <v>87</v>
      </c>
      <c r="AV344" s="12" t="s">
        <v>87</v>
      </c>
      <c r="AW344" s="12" t="s">
        <v>39</v>
      </c>
      <c r="AX344" s="12" t="s">
        <v>78</v>
      </c>
      <c r="AY344" s="152" t="s">
        <v>147</v>
      </c>
    </row>
    <row r="345" spans="2:65" s="12" customFormat="1" ht="11.25">
      <c r="B345" s="150"/>
      <c r="D345" s="151" t="s">
        <v>159</v>
      </c>
      <c r="E345" s="152" t="s">
        <v>32</v>
      </c>
      <c r="F345" s="153" t="s">
        <v>1858</v>
      </c>
      <c r="H345" s="154">
        <v>34.340000000000003</v>
      </c>
      <c r="I345" s="155"/>
      <c r="L345" s="150"/>
      <c r="M345" s="156"/>
      <c r="T345" s="157"/>
      <c r="AT345" s="152" t="s">
        <v>159</v>
      </c>
      <c r="AU345" s="152" t="s">
        <v>87</v>
      </c>
      <c r="AV345" s="12" t="s">
        <v>87</v>
      </c>
      <c r="AW345" s="12" t="s">
        <v>39</v>
      </c>
      <c r="AX345" s="12" t="s">
        <v>78</v>
      </c>
      <c r="AY345" s="152" t="s">
        <v>147</v>
      </c>
    </row>
    <row r="346" spans="2:65" s="12" customFormat="1" ht="11.25">
      <c r="B346" s="150"/>
      <c r="D346" s="151" t="s">
        <v>159</v>
      </c>
      <c r="E346" s="152" t="s">
        <v>32</v>
      </c>
      <c r="F346" s="153" t="s">
        <v>1859</v>
      </c>
      <c r="H346" s="154">
        <v>24.48</v>
      </c>
      <c r="I346" s="155"/>
      <c r="L346" s="150"/>
      <c r="M346" s="156"/>
      <c r="T346" s="157"/>
      <c r="AT346" s="152" t="s">
        <v>159</v>
      </c>
      <c r="AU346" s="152" t="s">
        <v>87</v>
      </c>
      <c r="AV346" s="12" t="s">
        <v>87</v>
      </c>
      <c r="AW346" s="12" t="s">
        <v>39</v>
      </c>
      <c r="AX346" s="12" t="s">
        <v>78</v>
      </c>
      <c r="AY346" s="152" t="s">
        <v>147</v>
      </c>
    </row>
    <row r="347" spans="2:65" s="12" customFormat="1" ht="11.25">
      <c r="B347" s="150"/>
      <c r="D347" s="151" t="s">
        <v>159</v>
      </c>
      <c r="E347" s="152" t="s">
        <v>32</v>
      </c>
      <c r="F347" s="153" t="s">
        <v>1860</v>
      </c>
      <c r="H347" s="154">
        <v>34.340000000000003</v>
      </c>
      <c r="I347" s="155"/>
      <c r="L347" s="150"/>
      <c r="M347" s="156"/>
      <c r="T347" s="157"/>
      <c r="AT347" s="152" t="s">
        <v>159</v>
      </c>
      <c r="AU347" s="152" t="s">
        <v>87</v>
      </c>
      <c r="AV347" s="12" t="s">
        <v>87</v>
      </c>
      <c r="AW347" s="12" t="s">
        <v>39</v>
      </c>
      <c r="AX347" s="12" t="s">
        <v>78</v>
      </c>
      <c r="AY347" s="152" t="s">
        <v>147</v>
      </c>
    </row>
    <row r="348" spans="2:65" s="12" customFormat="1" ht="22.5">
      <c r="B348" s="150"/>
      <c r="D348" s="151" t="s">
        <v>159</v>
      </c>
      <c r="E348" s="152" t="s">
        <v>32</v>
      </c>
      <c r="F348" s="153" t="s">
        <v>1861</v>
      </c>
      <c r="H348" s="154">
        <v>173</v>
      </c>
      <c r="I348" s="155"/>
      <c r="L348" s="150"/>
      <c r="M348" s="156"/>
      <c r="T348" s="157"/>
      <c r="AT348" s="152" t="s">
        <v>159</v>
      </c>
      <c r="AU348" s="152" t="s">
        <v>87</v>
      </c>
      <c r="AV348" s="12" t="s">
        <v>87</v>
      </c>
      <c r="AW348" s="12" t="s">
        <v>39</v>
      </c>
      <c r="AX348" s="12" t="s">
        <v>78</v>
      </c>
      <c r="AY348" s="152" t="s">
        <v>147</v>
      </c>
    </row>
    <row r="349" spans="2:65" s="12" customFormat="1" ht="11.25">
      <c r="B349" s="150"/>
      <c r="D349" s="151" t="s">
        <v>159</v>
      </c>
      <c r="E349" s="152" t="s">
        <v>32</v>
      </c>
      <c r="F349" s="153" t="s">
        <v>1862</v>
      </c>
      <c r="H349" s="154">
        <v>34.340000000000003</v>
      </c>
      <c r="I349" s="155"/>
      <c r="L349" s="150"/>
      <c r="M349" s="156"/>
      <c r="T349" s="157"/>
      <c r="AT349" s="152" t="s">
        <v>159</v>
      </c>
      <c r="AU349" s="152" t="s">
        <v>87</v>
      </c>
      <c r="AV349" s="12" t="s">
        <v>87</v>
      </c>
      <c r="AW349" s="12" t="s">
        <v>39</v>
      </c>
      <c r="AX349" s="12" t="s">
        <v>78</v>
      </c>
      <c r="AY349" s="152" t="s">
        <v>147</v>
      </c>
    </row>
    <row r="350" spans="2:65" s="12" customFormat="1" ht="11.25">
      <c r="B350" s="150"/>
      <c r="D350" s="151" t="s">
        <v>159</v>
      </c>
      <c r="E350" s="152" t="s">
        <v>32</v>
      </c>
      <c r="F350" s="153" t="s">
        <v>1863</v>
      </c>
      <c r="H350" s="154">
        <v>12.94</v>
      </c>
      <c r="I350" s="155"/>
      <c r="L350" s="150"/>
      <c r="M350" s="156"/>
      <c r="T350" s="157"/>
      <c r="AT350" s="152" t="s">
        <v>159</v>
      </c>
      <c r="AU350" s="152" t="s">
        <v>87</v>
      </c>
      <c r="AV350" s="12" t="s">
        <v>87</v>
      </c>
      <c r="AW350" s="12" t="s">
        <v>39</v>
      </c>
      <c r="AX350" s="12" t="s">
        <v>78</v>
      </c>
      <c r="AY350" s="152" t="s">
        <v>147</v>
      </c>
    </row>
    <row r="351" spans="2:65" s="12" customFormat="1" ht="11.25">
      <c r="B351" s="150"/>
      <c r="D351" s="151" t="s">
        <v>159</v>
      </c>
      <c r="E351" s="152" t="s">
        <v>32</v>
      </c>
      <c r="F351" s="153" t="s">
        <v>1864</v>
      </c>
      <c r="H351" s="154">
        <v>41.54</v>
      </c>
      <c r="I351" s="155"/>
      <c r="L351" s="150"/>
      <c r="M351" s="156"/>
      <c r="T351" s="157"/>
      <c r="AT351" s="152" t="s">
        <v>159</v>
      </c>
      <c r="AU351" s="152" t="s">
        <v>87</v>
      </c>
      <c r="AV351" s="12" t="s">
        <v>87</v>
      </c>
      <c r="AW351" s="12" t="s">
        <v>39</v>
      </c>
      <c r="AX351" s="12" t="s">
        <v>78</v>
      </c>
      <c r="AY351" s="152" t="s">
        <v>147</v>
      </c>
    </row>
    <row r="352" spans="2:65" s="12" customFormat="1" ht="11.25">
      <c r="B352" s="150"/>
      <c r="D352" s="151" t="s">
        <v>159</v>
      </c>
      <c r="E352" s="152" t="s">
        <v>32</v>
      </c>
      <c r="F352" s="153" t="s">
        <v>1865</v>
      </c>
      <c r="H352" s="154">
        <v>34.340000000000003</v>
      </c>
      <c r="I352" s="155"/>
      <c r="L352" s="150"/>
      <c r="M352" s="156"/>
      <c r="T352" s="157"/>
      <c r="AT352" s="152" t="s">
        <v>159</v>
      </c>
      <c r="AU352" s="152" t="s">
        <v>87</v>
      </c>
      <c r="AV352" s="12" t="s">
        <v>87</v>
      </c>
      <c r="AW352" s="12" t="s">
        <v>39</v>
      </c>
      <c r="AX352" s="12" t="s">
        <v>78</v>
      </c>
      <c r="AY352" s="152" t="s">
        <v>147</v>
      </c>
    </row>
    <row r="353" spans="2:65" s="12" customFormat="1" ht="11.25">
      <c r="B353" s="150"/>
      <c r="D353" s="151" t="s">
        <v>159</v>
      </c>
      <c r="E353" s="152" t="s">
        <v>32</v>
      </c>
      <c r="F353" s="153" t="s">
        <v>1866</v>
      </c>
      <c r="H353" s="154">
        <v>14.15</v>
      </c>
      <c r="I353" s="155"/>
      <c r="L353" s="150"/>
      <c r="M353" s="156"/>
      <c r="T353" s="157"/>
      <c r="AT353" s="152" t="s">
        <v>159</v>
      </c>
      <c r="AU353" s="152" t="s">
        <v>87</v>
      </c>
      <c r="AV353" s="12" t="s">
        <v>87</v>
      </c>
      <c r="AW353" s="12" t="s">
        <v>39</v>
      </c>
      <c r="AX353" s="12" t="s">
        <v>78</v>
      </c>
      <c r="AY353" s="152" t="s">
        <v>147</v>
      </c>
    </row>
    <row r="354" spans="2:65" s="12" customFormat="1" ht="11.25">
      <c r="B354" s="150"/>
      <c r="D354" s="151" t="s">
        <v>159</v>
      </c>
      <c r="E354" s="152" t="s">
        <v>32</v>
      </c>
      <c r="F354" s="153" t="s">
        <v>1867</v>
      </c>
      <c r="H354" s="154">
        <v>42.38</v>
      </c>
      <c r="I354" s="155"/>
      <c r="L354" s="150"/>
      <c r="M354" s="156"/>
      <c r="T354" s="157"/>
      <c r="AT354" s="152" t="s">
        <v>159</v>
      </c>
      <c r="AU354" s="152" t="s">
        <v>87</v>
      </c>
      <c r="AV354" s="12" t="s">
        <v>87</v>
      </c>
      <c r="AW354" s="12" t="s">
        <v>39</v>
      </c>
      <c r="AX354" s="12" t="s">
        <v>78</v>
      </c>
      <c r="AY354" s="152" t="s">
        <v>147</v>
      </c>
    </row>
    <row r="355" spans="2:65" s="12" customFormat="1" ht="11.25">
      <c r="B355" s="150"/>
      <c r="D355" s="151" t="s">
        <v>159</v>
      </c>
      <c r="E355" s="152" t="s">
        <v>32</v>
      </c>
      <c r="F355" s="153" t="s">
        <v>1868</v>
      </c>
      <c r="H355" s="154">
        <v>42.38</v>
      </c>
      <c r="I355" s="155"/>
      <c r="L355" s="150"/>
      <c r="M355" s="156"/>
      <c r="T355" s="157"/>
      <c r="AT355" s="152" t="s">
        <v>159</v>
      </c>
      <c r="AU355" s="152" t="s">
        <v>87</v>
      </c>
      <c r="AV355" s="12" t="s">
        <v>87</v>
      </c>
      <c r="AW355" s="12" t="s">
        <v>39</v>
      </c>
      <c r="AX355" s="12" t="s">
        <v>78</v>
      </c>
      <c r="AY355" s="152" t="s">
        <v>147</v>
      </c>
    </row>
    <row r="356" spans="2:65" s="12" customFormat="1" ht="11.25">
      <c r="B356" s="150"/>
      <c r="D356" s="151" t="s">
        <v>159</v>
      </c>
      <c r="E356" s="152" t="s">
        <v>32</v>
      </c>
      <c r="F356" s="153" t="s">
        <v>1869</v>
      </c>
      <c r="H356" s="154">
        <v>19.059999999999999</v>
      </c>
      <c r="I356" s="155"/>
      <c r="L356" s="150"/>
      <c r="M356" s="156"/>
      <c r="T356" s="157"/>
      <c r="AT356" s="152" t="s">
        <v>159</v>
      </c>
      <c r="AU356" s="152" t="s">
        <v>87</v>
      </c>
      <c r="AV356" s="12" t="s">
        <v>87</v>
      </c>
      <c r="AW356" s="12" t="s">
        <v>39</v>
      </c>
      <c r="AX356" s="12" t="s">
        <v>78</v>
      </c>
      <c r="AY356" s="152" t="s">
        <v>147</v>
      </c>
    </row>
    <row r="357" spans="2:65" s="12" customFormat="1" ht="11.25">
      <c r="B357" s="150"/>
      <c r="D357" s="151" t="s">
        <v>159</v>
      </c>
      <c r="E357" s="152" t="s">
        <v>32</v>
      </c>
      <c r="F357" s="153" t="s">
        <v>1870</v>
      </c>
      <c r="H357" s="154">
        <v>44.26</v>
      </c>
      <c r="I357" s="155"/>
      <c r="L357" s="150"/>
      <c r="M357" s="156"/>
      <c r="T357" s="157"/>
      <c r="AT357" s="152" t="s">
        <v>159</v>
      </c>
      <c r="AU357" s="152" t="s">
        <v>87</v>
      </c>
      <c r="AV357" s="12" t="s">
        <v>87</v>
      </c>
      <c r="AW357" s="12" t="s">
        <v>39</v>
      </c>
      <c r="AX357" s="12" t="s">
        <v>78</v>
      </c>
      <c r="AY357" s="152" t="s">
        <v>147</v>
      </c>
    </row>
    <row r="358" spans="2:65" s="13" customFormat="1" ht="11.25">
      <c r="B358" s="158"/>
      <c r="D358" s="151" t="s">
        <v>159</v>
      </c>
      <c r="E358" s="159" t="s">
        <v>32</v>
      </c>
      <c r="F358" s="160" t="s">
        <v>162</v>
      </c>
      <c r="H358" s="161">
        <v>600.29</v>
      </c>
      <c r="I358" s="162"/>
      <c r="L358" s="158"/>
      <c r="M358" s="163"/>
      <c r="T358" s="164"/>
      <c r="AT358" s="159" t="s">
        <v>159</v>
      </c>
      <c r="AU358" s="159" t="s">
        <v>87</v>
      </c>
      <c r="AV358" s="13" t="s">
        <v>155</v>
      </c>
      <c r="AW358" s="13" t="s">
        <v>39</v>
      </c>
      <c r="AX358" s="13" t="s">
        <v>85</v>
      </c>
      <c r="AY358" s="159" t="s">
        <v>147</v>
      </c>
    </row>
    <row r="359" spans="2:65" s="12" customFormat="1" ht="11.25">
      <c r="B359" s="150"/>
      <c r="D359" s="151" t="s">
        <v>159</v>
      </c>
      <c r="F359" s="153" t="s">
        <v>1872</v>
      </c>
      <c r="H359" s="154">
        <v>630.30499999999995</v>
      </c>
      <c r="I359" s="155"/>
      <c r="L359" s="150"/>
      <c r="M359" s="156"/>
      <c r="T359" s="157"/>
      <c r="AT359" s="152" t="s">
        <v>159</v>
      </c>
      <c r="AU359" s="152" t="s">
        <v>87</v>
      </c>
      <c r="AV359" s="12" t="s">
        <v>87</v>
      </c>
      <c r="AW359" s="12" t="s">
        <v>4</v>
      </c>
      <c r="AX359" s="12" t="s">
        <v>85</v>
      </c>
      <c r="AY359" s="152" t="s">
        <v>147</v>
      </c>
    </row>
    <row r="360" spans="2:65" s="1" customFormat="1" ht="24.2" customHeight="1">
      <c r="B360" s="34"/>
      <c r="C360" s="133" t="s">
        <v>359</v>
      </c>
      <c r="D360" s="133" t="s">
        <v>150</v>
      </c>
      <c r="E360" s="134" t="s">
        <v>1873</v>
      </c>
      <c r="F360" s="135" t="s">
        <v>1874</v>
      </c>
      <c r="G360" s="136" t="s">
        <v>165</v>
      </c>
      <c r="H360" s="137">
        <v>848.17</v>
      </c>
      <c r="I360" s="138"/>
      <c r="J360" s="139">
        <f>ROUND(I360*H360,2)</f>
        <v>0</v>
      </c>
      <c r="K360" s="135" t="s">
        <v>154</v>
      </c>
      <c r="L360" s="34"/>
      <c r="M360" s="140" t="s">
        <v>32</v>
      </c>
      <c r="N360" s="141" t="s">
        <v>49</v>
      </c>
      <c r="P360" s="142">
        <f>O360*H360</f>
        <v>0</v>
      </c>
      <c r="Q360" s="142">
        <v>0</v>
      </c>
      <c r="R360" s="142">
        <f>Q360*H360</f>
        <v>0</v>
      </c>
      <c r="S360" s="142">
        <v>3.0000000000000001E-5</v>
      </c>
      <c r="T360" s="143">
        <f>S360*H360</f>
        <v>2.5445099999999998E-2</v>
      </c>
      <c r="AR360" s="144" t="s">
        <v>284</v>
      </c>
      <c r="AT360" s="144" t="s">
        <v>150</v>
      </c>
      <c r="AU360" s="144" t="s">
        <v>87</v>
      </c>
      <c r="AY360" s="18" t="s">
        <v>147</v>
      </c>
      <c r="BE360" s="145">
        <f>IF(N360="základní",J360,0)</f>
        <v>0</v>
      </c>
      <c r="BF360" s="145">
        <f>IF(N360="snížená",J360,0)</f>
        <v>0</v>
      </c>
      <c r="BG360" s="145">
        <f>IF(N360="zákl. přenesená",J360,0)</f>
        <v>0</v>
      </c>
      <c r="BH360" s="145">
        <f>IF(N360="sníž. přenesená",J360,0)</f>
        <v>0</v>
      </c>
      <c r="BI360" s="145">
        <f>IF(N360="nulová",J360,0)</f>
        <v>0</v>
      </c>
      <c r="BJ360" s="18" t="s">
        <v>85</v>
      </c>
      <c r="BK360" s="145">
        <f>ROUND(I360*H360,2)</f>
        <v>0</v>
      </c>
      <c r="BL360" s="18" t="s">
        <v>284</v>
      </c>
      <c r="BM360" s="144" t="s">
        <v>1875</v>
      </c>
    </row>
    <row r="361" spans="2:65" s="1" customFormat="1" ht="11.25">
      <c r="B361" s="34"/>
      <c r="D361" s="146" t="s">
        <v>157</v>
      </c>
      <c r="F361" s="147" t="s">
        <v>1876</v>
      </c>
      <c r="I361" s="148"/>
      <c r="L361" s="34"/>
      <c r="M361" s="149"/>
      <c r="T361" s="55"/>
      <c r="AT361" s="18" t="s">
        <v>157</v>
      </c>
      <c r="AU361" s="18" t="s">
        <v>87</v>
      </c>
    </row>
    <row r="362" spans="2:65" s="14" customFormat="1" ht="11.25">
      <c r="B362" s="166"/>
      <c r="D362" s="151" t="s">
        <v>159</v>
      </c>
      <c r="E362" s="167" t="s">
        <v>32</v>
      </c>
      <c r="F362" s="168" t="s">
        <v>105</v>
      </c>
      <c r="H362" s="167" t="s">
        <v>32</v>
      </c>
      <c r="I362" s="169"/>
      <c r="L362" s="166"/>
      <c r="M362" s="170"/>
      <c r="T362" s="171"/>
      <c r="AT362" s="167" t="s">
        <v>159</v>
      </c>
      <c r="AU362" s="167" t="s">
        <v>87</v>
      </c>
      <c r="AV362" s="14" t="s">
        <v>85</v>
      </c>
      <c r="AW362" s="14" t="s">
        <v>39</v>
      </c>
      <c r="AX362" s="14" t="s">
        <v>78</v>
      </c>
      <c r="AY362" s="167" t="s">
        <v>147</v>
      </c>
    </row>
    <row r="363" spans="2:65" s="12" customFormat="1" ht="11.25">
      <c r="B363" s="150"/>
      <c r="D363" s="151" t="s">
        <v>159</v>
      </c>
      <c r="E363" s="152" t="s">
        <v>32</v>
      </c>
      <c r="F363" s="153" t="s">
        <v>1769</v>
      </c>
      <c r="H363" s="154">
        <v>67.97</v>
      </c>
      <c r="I363" s="155"/>
      <c r="L363" s="150"/>
      <c r="M363" s="156"/>
      <c r="T363" s="157"/>
      <c r="AT363" s="152" t="s">
        <v>159</v>
      </c>
      <c r="AU363" s="152" t="s">
        <v>87</v>
      </c>
      <c r="AV363" s="12" t="s">
        <v>87</v>
      </c>
      <c r="AW363" s="12" t="s">
        <v>39</v>
      </c>
      <c r="AX363" s="12" t="s">
        <v>78</v>
      </c>
      <c r="AY363" s="152" t="s">
        <v>147</v>
      </c>
    </row>
    <row r="364" spans="2:65" s="12" customFormat="1" ht="11.25">
      <c r="B364" s="150"/>
      <c r="D364" s="151" t="s">
        <v>159</v>
      </c>
      <c r="E364" s="152" t="s">
        <v>32</v>
      </c>
      <c r="F364" s="153" t="s">
        <v>1770</v>
      </c>
      <c r="H364" s="154">
        <v>53.83</v>
      </c>
      <c r="I364" s="155"/>
      <c r="L364" s="150"/>
      <c r="M364" s="156"/>
      <c r="T364" s="157"/>
      <c r="AT364" s="152" t="s">
        <v>159</v>
      </c>
      <c r="AU364" s="152" t="s">
        <v>87</v>
      </c>
      <c r="AV364" s="12" t="s">
        <v>87</v>
      </c>
      <c r="AW364" s="12" t="s">
        <v>39</v>
      </c>
      <c r="AX364" s="12" t="s">
        <v>78</v>
      </c>
      <c r="AY364" s="152" t="s">
        <v>147</v>
      </c>
    </row>
    <row r="365" spans="2:65" s="12" customFormat="1" ht="11.25">
      <c r="B365" s="150"/>
      <c r="D365" s="151" t="s">
        <v>159</v>
      </c>
      <c r="E365" s="152" t="s">
        <v>32</v>
      </c>
      <c r="F365" s="153" t="s">
        <v>1771</v>
      </c>
      <c r="H365" s="154">
        <v>18.54</v>
      </c>
      <c r="I365" s="155"/>
      <c r="L365" s="150"/>
      <c r="M365" s="156"/>
      <c r="T365" s="157"/>
      <c r="AT365" s="152" t="s">
        <v>159</v>
      </c>
      <c r="AU365" s="152" t="s">
        <v>87</v>
      </c>
      <c r="AV365" s="12" t="s">
        <v>87</v>
      </c>
      <c r="AW365" s="12" t="s">
        <v>39</v>
      </c>
      <c r="AX365" s="12" t="s">
        <v>78</v>
      </c>
      <c r="AY365" s="152" t="s">
        <v>147</v>
      </c>
    </row>
    <row r="366" spans="2:65" s="12" customFormat="1" ht="11.25">
      <c r="B366" s="150"/>
      <c r="D366" s="151" t="s">
        <v>159</v>
      </c>
      <c r="E366" s="152" t="s">
        <v>32</v>
      </c>
      <c r="F366" s="153" t="s">
        <v>1772</v>
      </c>
      <c r="H366" s="154">
        <v>52.2</v>
      </c>
      <c r="I366" s="155"/>
      <c r="L366" s="150"/>
      <c r="M366" s="156"/>
      <c r="T366" s="157"/>
      <c r="AT366" s="152" t="s">
        <v>159</v>
      </c>
      <c r="AU366" s="152" t="s">
        <v>87</v>
      </c>
      <c r="AV366" s="12" t="s">
        <v>87</v>
      </c>
      <c r="AW366" s="12" t="s">
        <v>39</v>
      </c>
      <c r="AX366" s="12" t="s">
        <v>78</v>
      </c>
      <c r="AY366" s="152" t="s">
        <v>147</v>
      </c>
    </row>
    <row r="367" spans="2:65" s="12" customFormat="1" ht="11.25">
      <c r="B367" s="150"/>
      <c r="D367" s="151" t="s">
        <v>159</v>
      </c>
      <c r="E367" s="152" t="s">
        <v>32</v>
      </c>
      <c r="F367" s="153" t="s">
        <v>1773</v>
      </c>
      <c r="H367" s="154">
        <v>210.2</v>
      </c>
      <c r="I367" s="155"/>
      <c r="L367" s="150"/>
      <c r="M367" s="156"/>
      <c r="T367" s="157"/>
      <c r="AT367" s="152" t="s">
        <v>159</v>
      </c>
      <c r="AU367" s="152" t="s">
        <v>87</v>
      </c>
      <c r="AV367" s="12" t="s">
        <v>87</v>
      </c>
      <c r="AW367" s="12" t="s">
        <v>39</v>
      </c>
      <c r="AX367" s="12" t="s">
        <v>78</v>
      </c>
      <c r="AY367" s="152" t="s">
        <v>147</v>
      </c>
    </row>
    <row r="368" spans="2:65" s="12" customFormat="1" ht="11.25">
      <c r="B368" s="150"/>
      <c r="D368" s="151" t="s">
        <v>159</v>
      </c>
      <c r="E368" s="152" t="s">
        <v>32</v>
      </c>
      <c r="F368" s="153" t="s">
        <v>1774</v>
      </c>
      <c r="H368" s="154">
        <v>58.11</v>
      </c>
      <c r="I368" s="155"/>
      <c r="L368" s="150"/>
      <c r="M368" s="156"/>
      <c r="T368" s="157"/>
      <c r="AT368" s="152" t="s">
        <v>159</v>
      </c>
      <c r="AU368" s="152" t="s">
        <v>87</v>
      </c>
      <c r="AV368" s="12" t="s">
        <v>87</v>
      </c>
      <c r="AW368" s="12" t="s">
        <v>39</v>
      </c>
      <c r="AX368" s="12" t="s">
        <v>78</v>
      </c>
      <c r="AY368" s="152" t="s">
        <v>147</v>
      </c>
    </row>
    <row r="369" spans="2:65" s="12" customFormat="1" ht="11.25">
      <c r="B369" s="150"/>
      <c r="D369" s="151" t="s">
        <v>159</v>
      </c>
      <c r="E369" s="152" t="s">
        <v>32</v>
      </c>
      <c r="F369" s="153" t="s">
        <v>1775</v>
      </c>
      <c r="H369" s="154">
        <v>14.62</v>
      </c>
      <c r="I369" s="155"/>
      <c r="L369" s="150"/>
      <c r="M369" s="156"/>
      <c r="T369" s="157"/>
      <c r="AT369" s="152" t="s">
        <v>159</v>
      </c>
      <c r="AU369" s="152" t="s">
        <v>87</v>
      </c>
      <c r="AV369" s="12" t="s">
        <v>87</v>
      </c>
      <c r="AW369" s="12" t="s">
        <v>39</v>
      </c>
      <c r="AX369" s="12" t="s">
        <v>78</v>
      </c>
      <c r="AY369" s="152" t="s">
        <v>147</v>
      </c>
    </row>
    <row r="370" spans="2:65" s="12" customFormat="1" ht="11.25">
      <c r="B370" s="150"/>
      <c r="D370" s="151" t="s">
        <v>159</v>
      </c>
      <c r="E370" s="152" t="s">
        <v>32</v>
      </c>
      <c r="F370" s="153" t="s">
        <v>1776</v>
      </c>
      <c r="H370" s="154">
        <v>73.650000000000006</v>
      </c>
      <c r="I370" s="155"/>
      <c r="L370" s="150"/>
      <c r="M370" s="156"/>
      <c r="T370" s="157"/>
      <c r="AT370" s="152" t="s">
        <v>159</v>
      </c>
      <c r="AU370" s="152" t="s">
        <v>87</v>
      </c>
      <c r="AV370" s="12" t="s">
        <v>87</v>
      </c>
      <c r="AW370" s="12" t="s">
        <v>39</v>
      </c>
      <c r="AX370" s="12" t="s">
        <v>78</v>
      </c>
      <c r="AY370" s="152" t="s">
        <v>147</v>
      </c>
    </row>
    <row r="371" spans="2:65" s="12" customFormat="1" ht="11.25">
      <c r="B371" s="150"/>
      <c r="D371" s="151" t="s">
        <v>159</v>
      </c>
      <c r="E371" s="152" t="s">
        <v>32</v>
      </c>
      <c r="F371" s="153" t="s">
        <v>1777</v>
      </c>
      <c r="H371" s="154">
        <v>68.66</v>
      </c>
      <c r="I371" s="155"/>
      <c r="L371" s="150"/>
      <c r="M371" s="156"/>
      <c r="T371" s="157"/>
      <c r="AT371" s="152" t="s">
        <v>159</v>
      </c>
      <c r="AU371" s="152" t="s">
        <v>87</v>
      </c>
      <c r="AV371" s="12" t="s">
        <v>87</v>
      </c>
      <c r="AW371" s="12" t="s">
        <v>39</v>
      </c>
      <c r="AX371" s="12" t="s">
        <v>78</v>
      </c>
      <c r="AY371" s="152" t="s">
        <v>147</v>
      </c>
    </row>
    <row r="372" spans="2:65" s="12" customFormat="1" ht="11.25">
      <c r="B372" s="150"/>
      <c r="D372" s="151" t="s">
        <v>159</v>
      </c>
      <c r="E372" s="152" t="s">
        <v>32</v>
      </c>
      <c r="F372" s="153" t="s">
        <v>1778</v>
      </c>
      <c r="H372" s="154">
        <v>21.18</v>
      </c>
      <c r="I372" s="155"/>
      <c r="L372" s="150"/>
      <c r="M372" s="156"/>
      <c r="T372" s="157"/>
      <c r="AT372" s="152" t="s">
        <v>159</v>
      </c>
      <c r="AU372" s="152" t="s">
        <v>87</v>
      </c>
      <c r="AV372" s="12" t="s">
        <v>87</v>
      </c>
      <c r="AW372" s="12" t="s">
        <v>39</v>
      </c>
      <c r="AX372" s="12" t="s">
        <v>78</v>
      </c>
      <c r="AY372" s="152" t="s">
        <v>147</v>
      </c>
    </row>
    <row r="373" spans="2:65" s="12" customFormat="1" ht="11.25">
      <c r="B373" s="150"/>
      <c r="D373" s="151" t="s">
        <v>159</v>
      </c>
      <c r="E373" s="152" t="s">
        <v>32</v>
      </c>
      <c r="F373" s="153" t="s">
        <v>1779</v>
      </c>
      <c r="H373" s="154">
        <v>80.349999999999994</v>
      </c>
      <c r="I373" s="155"/>
      <c r="L373" s="150"/>
      <c r="M373" s="156"/>
      <c r="T373" s="157"/>
      <c r="AT373" s="152" t="s">
        <v>159</v>
      </c>
      <c r="AU373" s="152" t="s">
        <v>87</v>
      </c>
      <c r="AV373" s="12" t="s">
        <v>87</v>
      </c>
      <c r="AW373" s="12" t="s">
        <v>39</v>
      </c>
      <c r="AX373" s="12" t="s">
        <v>78</v>
      </c>
      <c r="AY373" s="152" t="s">
        <v>147</v>
      </c>
    </row>
    <row r="374" spans="2:65" s="12" customFormat="1" ht="11.25">
      <c r="B374" s="150"/>
      <c r="D374" s="151" t="s">
        <v>159</v>
      </c>
      <c r="E374" s="152" t="s">
        <v>32</v>
      </c>
      <c r="F374" s="153" t="s">
        <v>1780</v>
      </c>
      <c r="H374" s="154">
        <v>76.209999999999994</v>
      </c>
      <c r="I374" s="155"/>
      <c r="L374" s="150"/>
      <c r="M374" s="156"/>
      <c r="T374" s="157"/>
      <c r="AT374" s="152" t="s">
        <v>159</v>
      </c>
      <c r="AU374" s="152" t="s">
        <v>87</v>
      </c>
      <c r="AV374" s="12" t="s">
        <v>87</v>
      </c>
      <c r="AW374" s="12" t="s">
        <v>39</v>
      </c>
      <c r="AX374" s="12" t="s">
        <v>78</v>
      </c>
      <c r="AY374" s="152" t="s">
        <v>147</v>
      </c>
    </row>
    <row r="375" spans="2:65" s="12" customFormat="1" ht="11.25">
      <c r="B375" s="150"/>
      <c r="D375" s="151" t="s">
        <v>159</v>
      </c>
      <c r="E375" s="152" t="s">
        <v>32</v>
      </c>
      <c r="F375" s="153" t="s">
        <v>1781</v>
      </c>
      <c r="H375" s="154">
        <v>20.11</v>
      </c>
      <c r="I375" s="155"/>
      <c r="L375" s="150"/>
      <c r="M375" s="156"/>
      <c r="T375" s="157"/>
      <c r="AT375" s="152" t="s">
        <v>159</v>
      </c>
      <c r="AU375" s="152" t="s">
        <v>87</v>
      </c>
      <c r="AV375" s="12" t="s">
        <v>87</v>
      </c>
      <c r="AW375" s="12" t="s">
        <v>39</v>
      </c>
      <c r="AX375" s="12" t="s">
        <v>78</v>
      </c>
      <c r="AY375" s="152" t="s">
        <v>147</v>
      </c>
    </row>
    <row r="376" spans="2:65" s="12" customFormat="1" ht="11.25">
      <c r="B376" s="150"/>
      <c r="D376" s="151" t="s">
        <v>159</v>
      </c>
      <c r="E376" s="152" t="s">
        <v>32</v>
      </c>
      <c r="F376" s="153" t="s">
        <v>1782</v>
      </c>
      <c r="H376" s="154">
        <v>32.54</v>
      </c>
      <c r="I376" s="155"/>
      <c r="L376" s="150"/>
      <c r="M376" s="156"/>
      <c r="T376" s="157"/>
      <c r="AT376" s="152" t="s">
        <v>159</v>
      </c>
      <c r="AU376" s="152" t="s">
        <v>87</v>
      </c>
      <c r="AV376" s="12" t="s">
        <v>87</v>
      </c>
      <c r="AW376" s="12" t="s">
        <v>39</v>
      </c>
      <c r="AX376" s="12" t="s">
        <v>78</v>
      </c>
      <c r="AY376" s="152" t="s">
        <v>147</v>
      </c>
    </row>
    <row r="377" spans="2:65" s="13" customFormat="1" ht="11.25">
      <c r="B377" s="158"/>
      <c r="D377" s="151" t="s">
        <v>159</v>
      </c>
      <c r="E377" s="159" t="s">
        <v>32</v>
      </c>
      <c r="F377" s="160" t="s">
        <v>162</v>
      </c>
      <c r="H377" s="161">
        <v>848.17</v>
      </c>
      <c r="I377" s="162"/>
      <c r="L377" s="158"/>
      <c r="M377" s="163"/>
      <c r="T377" s="164"/>
      <c r="AT377" s="159" t="s">
        <v>159</v>
      </c>
      <c r="AU377" s="159" t="s">
        <v>87</v>
      </c>
      <c r="AV377" s="13" t="s">
        <v>155</v>
      </c>
      <c r="AW377" s="13" t="s">
        <v>39</v>
      </c>
      <c r="AX377" s="13" t="s">
        <v>85</v>
      </c>
      <c r="AY377" s="159" t="s">
        <v>147</v>
      </c>
    </row>
    <row r="378" spans="2:65" s="1" customFormat="1" ht="16.5" customHeight="1">
      <c r="B378" s="34"/>
      <c r="C378" s="179" t="s">
        <v>371</v>
      </c>
      <c r="D378" s="179" t="s">
        <v>322</v>
      </c>
      <c r="E378" s="180" t="s">
        <v>1877</v>
      </c>
      <c r="F378" s="181" t="s">
        <v>1878</v>
      </c>
      <c r="G378" s="182" t="s">
        <v>165</v>
      </c>
      <c r="H378" s="183">
        <v>1017.804</v>
      </c>
      <c r="I378" s="184"/>
      <c r="J378" s="185">
        <f>ROUND(I378*H378,2)</f>
        <v>0</v>
      </c>
      <c r="K378" s="181" t="s">
        <v>32</v>
      </c>
      <c r="L378" s="186"/>
      <c r="M378" s="187" t="s">
        <v>32</v>
      </c>
      <c r="N378" s="188" t="s">
        <v>49</v>
      </c>
      <c r="P378" s="142">
        <f>O378*H378</f>
        <v>0</v>
      </c>
      <c r="Q378" s="142">
        <v>2.3000000000000001E-4</v>
      </c>
      <c r="R378" s="142">
        <f>Q378*H378</f>
        <v>0.23409492000000001</v>
      </c>
      <c r="S378" s="142">
        <v>0</v>
      </c>
      <c r="T378" s="143">
        <f>S378*H378</f>
        <v>0</v>
      </c>
      <c r="AR378" s="144" t="s">
        <v>325</v>
      </c>
      <c r="AT378" s="144" t="s">
        <v>322</v>
      </c>
      <c r="AU378" s="144" t="s">
        <v>87</v>
      </c>
      <c r="AY378" s="18" t="s">
        <v>147</v>
      </c>
      <c r="BE378" s="145">
        <f>IF(N378="základní",J378,0)</f>
        <v>0</v>
      </c>
      <c r="BF378" s="145">
        <f>IF(N378="snížená",J378,0)</f>
        <v>0</v>
      </c>
      <c r="BG378" s="145">
        <f>IF(N378="zákl. přenesená",J378,0)</f>
        <v>0</v>
      </c>
      <c r="BH378" s="145">
        <f>IF(N378="sníž. přenesená",J378,0)</f>
        <v>0</v>
      </c>
      <c r="BI378" s="145">
        <f>IF(N378="nulová",J378,0)</f>
        <v>0</v>
      </c>
      <c r="BJ378" s="18" t="s">
        <v>85</v>
      </c>
      <c r="BK378" s="145">
        <f>ROUND(I378*H378,2)</f>
        <v>0</v>
      </c>
      <c r="BL378" s="18" t="s">
        <v>284</v>
      </c>
      <c r="BM378" s="144" t="s">
        <v>1879</v>
      </c>
    </row>
    <row r="379" spans="2:65" s="1" customFormat="1" ht="19.5">
      <c r="B379" s="34"/>
      <c r="D379" s="151" t="s">
        <v>168</v>
      </c>
      <c r="F379" s="165" t="s">
        <v>345</v>
      </c>
      <c r="I379" s="148"/>
      <c r="L379" s="34"/>
      <c r="M379" s="149"/>
      <c r="T379" s="55"/>
      <c r="AT379" s="18" t="s">
        <v>168</v>
      </c>
      <c r="AU379" s="18" t="s">
        <v>87</v>
      </c>
    </row>
    <row r="380" spans="2:65" s="14" customFormat="1" ht="11.25">
      <c r="B380" s="166"/>
      <c r="D380" s="151" t="s">
        <v>159</v>
      </c>
      <c r="E380" s="167" t="s">
        <v>32</v>
      </c>
      <c r="F380" s="168" t="s">
        <v>105</v>
      </c>
      <c r="H380" s="167" t="s">
        <v>32</v>
      </c>
      <c r="I380" s="169"/>
      <c r="L380" s="166"/>
      <c r="M380" s="170"/>
      <c r="T380" s="171"/>
      <c r="AT380" s="167" t="s">
        <v>159</v>
      </c>
      <c r="AU380" s="167" t="s">
        <v>87</v>
      </c>
      <c r="AV380" s="14" t="s">
        <v>85</v>
      </c>
      <c r="AW380" s="14" t="s">
        <v>39</v>
      </c>
      <c r="AX380" s="14" t="s">
        <v>78</v>
      </c>
      <c r="AY380" s="167" t="s">
        <v>147</v>
      </c>
    </row>
    <row r="381" spans="2:65" s="12" customFormat="1" ht="11.25">
      <c r="B381" s="150"/>
      <c r="D381" s="151" t="s">
        <v>159</v>
      </c>
      <c r="E381" s="152" t="s">
        <v>32</v>
      </c>
      <c r="F381" s="153" t="s">
        <v>1769</v>
      </c>
      <c r="H381" s="154">
        <v>67.97</v>
      </c>
      <c r="I381" s="155"/>
      <c r="L381" s="150"/>
      <c r="M381" s="156"/>
      <c r="T381" s="157"/>
      <c r="AT381" s="152" t="s">
        <v>159</v>
      </c>
      <c r="AU381" s="152" t="s">
        <v>87</v>
      </c>
      <c r="AV381" s="12" t="s">
        <v>87</v>
      </c>
      <c r="AW381" s="12" t="s">
        <v>39</v>
      </c>
      <c r="AX381" s="12" t="s">
        <v>78</v>
      </c>
      <c r="AY381" s="152" t="s">
        <v>147</v>
      </c>
    </row>
    <row r="382" spans="2:65" s="12" customFormat="1" ht="11.25">
      <c r="B382" s="150"/>
      <c r="D382" s="151" t="s">
        <v>159</v>
      </c>
      <c r="E382" s="152" t="s">
        <v>32</v>
      </c>
      <c r="F382" s="153" t="s">
        <v>1770</v>
      </c>
      <c r="H382" s="154">
        <v>53.83</v>
      </c>
      <c r="I382" s="155"/>
      <c r="L382" s="150"/>
      <c r="M382" s="156"/>
      <c r="T382" s="157"/>
      <c r="AT382" s="152" t="s">
        <v>159</v>
      </c>
      <c r="AU382" s="152" t="s">
        <v>87</v>
      </c>
      <c r="AV382" s="12" t="s">
        <v>87</v>
      </c>
      <c r="AW382" s="12" t="s">
        <v>39</v>
      </c>
      <c r="AX382" s="12" t="s">
        <v>78</v>
      </c>
      <c r="AY382" s="152" t="s">
        <v>147</v>
      </c>
    </row>
    <row r="383" spans="2:65" s="12" customFormat="1" ht="11.25">
      <c r="B383" s="150"/>
      <c r="D383" s="151" t="s">
        <v>159</v>
      </c>
      <c r="E383" s="152" t="s">
        <v>32</v>
      </c>
      <c r="F383" s="153" t="s">
        <v>1771</v>
      </c>
      <c r="H383" s="154">
        <v>18.54</v>
      </c>
      <c r="I383" s="155"/>
      <c r="L383" s="150"/>
      <c r="M383" s="156"/>
      <c r="T383" s="157"/>
      <c r="AT383" s="152" t="s">
        <v>159</v>
      </c>
      <c r="AU383" s="152" t="s">
        <v>87</v>
      </c>
      <c r="AV383" s="12" t="s">
        <v>87</v>
      </c>
      <c r="AW383" s="12" t="s">
        <v>39</v>
      </c>
      <c r="AX383" s="12" t="s">
        <v>78</v>
      </c>
      <c r="AY383" s="152" t="s">
        <v>147</v>
      </c>
    </row>
    <row r="384" spans="2:65" s="12" customFormat="1" ht="11.25">
      <c r="B384" s="150"/>
      <c r="D384" s="151" t="s">
        <v>159</v>
      </c>
      <c r="E384" s="152" t="s">
        <v>32</v>
      </c>
      <c r="F384" s="153" t="s">
        <v>1772</v>
      </c>
      <c r="H384" s="154">
        <v>52.2</v>
      </c>
      <c r="I384" s="155"/>
      <c r="L384" s="150"/>
      <c r="M384" s="156"/>
      <c r="T384" s="157"/>
      <c r="AT384" s="152" t="s">
        <v>159</v>
      </c>
      <c r="AU384" s="152" t="s">
        <v>87</v>
      </c>
      <c r="AV384" s="12" t="s">
        <v>87</v>
      </c>
      <c r="AW384" s="12" t="s">
        <v>39</v>
      </c>
      <c r="AX384" s="12" t="s">
        <v>78</v>
      </c>
      <c r="AY384" s="152" t="s">
        <v>147</v>
      </c>
    </row>
    <row r="385" spans="2:65" s="12" customFormat="1" ht="11.25">
      <c r="B385" s="150"/>
      <c r="D385" s="151" t="s">
        <v>159</v>
      </c>
      <c r="E385" s="152" t="s">
        <v>32</v>
      </c>
      <c r="F385" s="153" t="s">
        <v>1773</v>
      </c>
      <c r="H385" s="154">
        <v>210.2</v>
      </c>
      <c r="I385" s="155"/>
      <c r="L385" s="150"/>
      <c r="M385" s="156"/>
      <c r="T385" s="157"/>
      <c r="AT385" s="152" t="s">
        <v>159</v>
      </c>
      <c r="AU385" s="152" t="s">
        <v>87</v>
      </c>
      <c r="AV385" s="12" t="s">
        <v>87</v>
      </c>
      <c r="AW385" s="12" t="s">
        <v>39</v>
      </c>
      <c r="AX385" s="12" t="s">
        <v>78</v>
      </c>
      <c r="AY385" s="152" t="s">
        <v>147</v>
      </c>
    </row>
    <row r="386" spans="2:65" s="12" customFormat="1" ht="11.25">
      <c r="B386" s="150"/>
      <c r="D386" s="151" t="s">
        <v>159</v>
      </c>
      <c r="E386" s="152" t="s">
        <v>32</v>
      </c>
      <c r="F386" s="153" t="s">
        <v>1774</v>
      </c>
      <c r="H386" s="154">
        <v>58.11</v>
      </c>
      <c r="I386" s="155"/>
      <c r="L386" s="150"/>
      <c r="M386" s="156"/>
      <c r="T386" s="157"/>
      <c r="AT386" s="152" t="s">
        <v>159</v>
      </c>
      <c r="AU386" s="152" t="s">
        <v>87</v>
      </c>
      <c r="AV386" s="12" t="s">
        <v>87</v>
      </c>
      <c r="AW386" s="12" t="s">
        <v>39</v>
      </c>
      <c r="AX386" s="12" t="s">
        <v>78</v>
      </c>
      <c r="AY386" s="152" t="s">
        <v>147</v>
      </c>
    </row>
    <row r="387" spans="2:65" s="12" customFormat="1" ht="11.25">
      <c r="B387" s="150"/>
      <c r="D387" s="151" t="s">
        <v>159</v>
      </c>
      <c r="E387" s="152" t="s">
        <v>32</v>
      </c>
      <c r="F387" s="153" t="s">
        <v>1775</v>
      </c>
      <c r="H387" s="154">
        <v>14.62</v>
      </c>
      <c r="I387" s="155"/>
      <c r="L387" s="150"/>
      <c r="M387" s="156"/>
      <c r="T387" s="157"/>
      <c r="AT387" s="152" t="s">
        <v>159</v>
      </c>
      <c r="AU387" s="152" t="s">
        <v>87</v>
      </c>
      <c r="AV387" s="12" t="s">
        <v>87</v>
      </c>
      <c r="AW387" s="12" t="s">
        <v>39</v>
      </c>
      <c r="AX387" s="12" t="s">
        <v>78</v>
      </c>
      <c r="AY387" s="152" t="s">
        <v>147</v>
      </c>
    </row>
    <row r="388" spans="2:65" s="12" customFormat="1" ht="11.25">
      <c r="B388" s="150"/>
      <c r="D388" s="151" t="s">
        <v>159</v>
      </c>
      <c r="E388" s="152" t="s">
        <v>32</v>
      </c>
      <c r="F388" s="153" t="s">
        <v>1776</v>
      </c>
      <c r="H388" s="154">
        <v>73.650000000000006</v>
      </c>
      <c r="I388" s="155"/>
      <c r="L388" s="150"/>
      <c r="M388" s="156"/>
      <c r="T388" s="157"/>
      <c r="AT388" s="152" t="s">
        <v>159</v>
      </c>
      <c r="AU388" s="152" t="s">
        <v>87</v>
      </c>
      <c r="AV388" s="12" t="s">
        <v>87</v>
      </c>
      <c r="AW388" s="12" t="s">
        <v>39</v>
      </c>
      <c r="AX388" s="12" t="s">
        <v>78</v>
      </c>
      <c r="AY388" s="152" t="s">
        <v>147</v>
      </c>
    </row>
    <row r="389" spans="2:65" s="12" customFormat="1" ht="11.25">
      <c r="B389" s="150"/>
      <c r="D389" s="151" t="s">
        <v>159</v>
      </c>
      <c r="E389" s="152" t="s">
        <v>32</v>
      </c>
      <c r="F389" s="153" t="s">
        <v>1777</v>
      </c>
      <c r="H389" s="154">
        <v>68.66</v>
      </c>
      <c r="I389" s="155"/>
      <c r="L389" s="150"/>
      <c r="M389" s="156"/>
      <c r="T389" s="157"/>
      <c r="AT389" s="152" t="s">
        <v>159</v>
      </c>
      <c r="AU389" s="152" t="s">
        <v>87</v>
      </c>
      <c r="AV389" s="12" t="s">
        <v>87</v>
      </c>
      <c r="AW389" s="12" t="s">
        <v>39</v>
      </c>
      <c r="AX389" s="12" t="s">
        <v>78</v>
      </c>
      <c r="AY389" s="152" t="s">
        <v>147</v>
      </c>
    </row>
    <row r="390" spans="2:65" s="12" customFormat="1" ht="11.25">
      <c r="B390" s="150"/>
      <c r="D390" s="151" t="s">
        <v>159</v>
      </c>
      <c r="E390" s="152" t="s">
        <v>32</v>
      </c>
      <c r="F390" s="153" t="s">
        <v>1778</v>
      </c>
      <c r="H390" s="154">
        <v>21.18</v>
      </c>
      <c r="I390" s="155"/>
      <c r="L390" s="150"/>
      <c r="M390" s="156"/>
      <c r="T390" s="157"/>
      <c r="AT390" s="152" t="s">
        <v>159</v>
      </c>
      <c r="AU390" s="152" t="s">
        <v>87</v>
      </c>
      <c r="AV390" s="12" t="s">
        <v>87</v>
      </c>
      <c r="AW390" s="12" t="s">
        <v>39</v>
      </c>
      <c r="AX390" s="12" t="s">
        <v>78</v>
      </c>
      <c r="AY390" s="152" t="s">
        <v>147</v>
      </c>
    </row>
    <row r="391" spans="2:65" s="12" customFormat="1" ht="11.25">
      <c r="B391" s="150"/>
      <c r="D391" s="151" t="s">
        <v>159</v>
      </c>
      <c r="E391" s="152" t="s">
        <v>32</v>
      </c>
      <c r="F391" s="153" t="s">
        <v>1779</v>
      </c>
      <c r="H391" s="154">
        <v>80.349999999999994</v>
      </c>
      <c r="I391" s="155"/>
      <c r="L391" s="150"/>
      <c r="M391" s="156"/>
      <c r="T391" s="157"/>
      <c r="AT391" s="152" t="s">
        <v>159</v>
      </c>
      <c r="AU391" s="152" t="s">
        <v>87</v>
      </c>
      <c r="AV391" s="12" t="s">
        <v>87</v>
      </c>
      <c r="AW391" s="12" t="s">
        <v>39</v>
      </c>
      <c r="AX391" s="12" t="s">
        <v>78</v>
      </c>
      <c r="AY391" s="152" t="s">
        <v>147</v>
      </c>
    </row>
    <row r="392" spans="2:65" s="12" customFormat="1" ht="11.25">
      <c r="B392" s="150"/>
      <c r="D392" s="151" t="s">
        <v>159</v>
      </c>
      <c r="E392" s="152" t="s">
        <v>32</v>
      </c>
      <c r="F392" s="153" t="s">
        <v>1780</v>
      </c>
      <c r="H392" s="154">
        <v>76.209999999999994</v>
      </c>
      <c r="I392" s="155"/>
      <c r="L392" s="150"/>
      <c r="M392" s="156"/>
      <c r="T392" s="157"/>
      <c r="AT392" s="152" t="s">
        <v>159</v>
      </c>
      <c r="AU392" s="152" t="s">
        <v>87</v>
      </c>
      <c r="AV392" s="12" t="s">
        <v>87</v>
      </c>
      <c r="AW392" s="12" t="s">
        <v>39</v>
      </c>
      <c r="AX392" s="12" t="s">
        <v>78</v>
      </c>
      <c r="AY392" s="152" t="s">
        <v>147</v>
      </c>
    </row>
    <row r="393" spans="2:65" s="12" customFormat="1" ht="11.25">
      <c r="B393" s="150"/>
      <c r="D393" s="151" t="s">
        <v>159</v>
      </c>
      <c r="E393" s="152" t="s">
        <v>32</v>
      </c>
      <c r="F393" s="153" t="s">
        <v>1781</v>
      </c>
      <c r="H393" s="154">
        <v>20.11</v>
      </c>
      <c r="I393" s="155"/>
      <c r="L393" s="150"/>
      <c r="M393" s="156"/>
      <c r="T393" s="157"/>
      <c r="AT393" s="152" t="s">
        <v>159</v>
      </c>
      <c r="AU393" s="152" t="s">
        <v>87</v>
      </c>
      <c r="AV393" s="12" t="s">
        <v>87</v>
      </c>
      <c r="AW393" s="12" t="s">
        <v>39</v>
      </c>
      <c r="AX393" s="12" t="s">
        <v>78</v>
      </c>
      <c r="AY393" s="152" t="s">
        <v>147</v>
      </c>
    </row>
    <row r="394" spans="2:65" s="12" customFormat="1" ht="11.25">
      <c r="B394" s="150"/>
      <c r="D394" s="151" t="s">
        <v>159</v>
      </c>
      <c r="E394" s="152" t="s">
        <v>32</v>
      </c>
      <c r="F394" s="153" t="s">
        <v>1782</v>
      </c>
      <c r="H394" s="154">
        <v>32.54</v>
      </c>
      <c r="I394" s="155"/>
      <c r="L394" s="150"/>
      <c r="M394" s="156"/>
      <c r="T394" s="157"/>
      <c r="AT394" s="152" t="s">
        <v>159</v>
      </c>
      <c r="AU394" s="152" t="s">
        <v>87</v>
      </c>
      <c r="AV394" s="12" t="s">
        <v>87</v>
      </c>
      <c r="AW394" s="12" t="s">
        <v>39</v>
      </c>
      <c r="AX394" s="12" t="s">
        <v>78</v>
      </c>
      <c r="AY394" s="152" t="s">
        <v>147</v>
      </c>
    </row>
    <row r="395" spans="2:65" s="13" customFormat="1" ht="11.25">
      <c r="B395" s="158"/>
      <c r="D395" s="151" t="s">
        <v>159</v>
      </c>
      <c r="E395" s="159" t="s">
        <v>32</v>
      </c>
      <c r="F395" s="160" t="s">
        <v>162</v>
      </c>
      <c r="H395" s="161">
        <v>848.17</v>
      </c>
      <c r="I395" s="162"/>
      <c r="L395" s="158"/>
      <c r="M395" s="163"/>
      <c r="T395" s="164"/>
      <c r="AT395" s="159" t="s">
        <v>159</v>
      </c>
      <c r="AU395" s="159" t="s">
        <v>87</v>
      </c>
      <c r="AV395" s="13" t="s">
        <v>155</v>
      </c>
      <c r="AW395" s="13" t="s">
        <v>39</v>
      </c>
      <c r="AX395" s="13" t="s">
        <v>85</v>
      </c>
      <c r="AY395" s="159" t="s">
        <v>147</v>
      </c>
    </row>
    <row r="396" spans="2:65" s="12" customFormat="1" ht="11.25">
      <c r="B396" s="150"/>
      <c r="D396" s="151" t="s">
        <v>159</v>
      </c>
      <c r="F396" s="153" t="s">
        <v>1880</v>
      </c>
      <c r="H396" s="154">
        <v>1017.804</v>
      </c>
      <c r="I396" s="155"/>
      <c r="L396" s="150"/>
      <c r="M396" s="156"/>
      <c r="T396" s="157"/>
      <c r="AT396" s="152" t="s">
        <v>159</v>
      </c>
      <c r="AU396" s="152" t="s">
        <v>87</v>
      </c>
      <c r="AV396" s="12" t="s">
        <v>87</v>
      </c>
      <c r="AW396" s="12" t="s">
        <v>4</v>
      </c>
      <c r="AX396" s="12" t="s">
        <v>85</v>
      </c>
      <c r="AY396" s="152" t="s">
        <v>147</v>
      </c>
    </row>
    <row r="397" spans="2:65" s="1" customFormat="1" ht="44.25" customHeight="1">
      <c r="B397" s="34"/>
      <c r="C397" s="133" t="s">
        <v>376</v>
      </c>
      <c r="D397" s="133" t="s">
        <v>150</v>
      </c>
      <c r="E397" s="134" t="s">
        <v>1881</v>
      </c>
      <c r="F397" s="135" t="s">
        <v>1882</v>
      </c>
      <c r="G397" s="136" t="s">
        <v>165</v>
      </c>
      <c r="H397" s="137">
        <v>230.11199999999999</v>
      </c>
      <c r="I397" s="138"/>
      <c r="J397" s="139">
        <f>ROUND(I397*H397,2)</f>
        <v>0</v>
      </c>
      <c r="K397" s="135" t="s">
        <v>154</v>
      </c>
      <c r="L397" s="34"/>
      <c r="M397" s="140" t="s">
        <v>32</v>
      </c>
      <c r="N397" s="141" t="s">
        <v>49</v>
      </c>
      <c r="P397" s="142">
        <f>O397*H397</f>
        <v>0</v>
      </c>
      <c r="Q397" s="142">
        <v>0</v>
      </c>
      <c r="R397" s="142">
        <f>Q397*H397</f>
        <v>0</v>
      </c>
      <c r="S397" s="142">
        <v>3.0000000000000001E-5</v>
      </c>
      <c r="T397" s="143">
        <f>S397*H397</f>
        <v>6.9033599999999999E-3</v>
      </c>
      <c r="AR397" s="144" t="s">
        <v>284</v>
      </c>
      <c r="AT397" s="144" t="s">
        <v>150</v>
      </c>
      <c r="AU397" s="144" t="s">
        <v>87</v>
      </c>
      <c r="AY397" s="18" t="s">
        <v>147</v>
      </c>
      <c r="BE397" s="145">
        <f>IF(N397="základní",J397,0)</f>
        <v>0</v>
      </c>
      <c r="BF397" s="145">
        <f>IF(N397="snížená",J397,0)</f>
        <v>0</v>
      </c>
      <c r="BG397" s="145">
        <f>IF(N397="zákl. přenesená",J397,0)</f>
        <v>0</v>
      </c>
      <c r="BH397" s="145">
        <f>IF(N397="sníž. přenesená",J397,0)</f>
        <v>0</v>
      </c>
      <c r="BI397" s="145">
        <f>IF(N397="nulová",J397,0)</f>
        <v>0</v>
      </c>
      <c r="BJ397" s="18" t="s">
        <v>85</v>
      </c>
      <c r="BK397" s="145">
        <f>ROUND(I397*H397,2)</f>
        <v>0</v>
      </c>
      <c r="BL397" s="18" t="s">
        <v>284</v>
      </c>
      <c r="BM397" s="144" t="s">
        <v>1883</v>
      </c>
    </row>
    <row r="398" spans="2:65" s="1" customFormat="1" ht="11.25">
      <c r="B398" s="34"/>
      <c r="D398" s="146" t="s">
        <v>157</v>
      </c>
      <c r="F398" s="147" t="s">
        <v>1884</v>
      </c>
      <c r="I398" s="148"/>
      <c r="L398" s="34"/>
      <c r="M398" s="149"/>
      <c r="T398" s="55"/>
      <c r="AT398" s="18" t="s">
        <v>157</v>
      </c>
      <c r="AU398" s="18" t="s">
        <v>87</v>
      </c>
    </row>
    <row r="399" spans="2:65" s="14" customFormat="1" ht="11.25">
      <c r="B399" s="166"/>
      <c r="D399" s="151" t="s">
        <v>159</v>
      </c>
      <c r="E399" s="167" t="s">
        <v>32</v>
      </c>
      <c r="F399" s="168" t="s">
        <v>105</v>
      </c>
      <c r="H399" s="167" t="s">
        <v>32</v>
      </c>
      <c r="I399" s="169"/>
      <c r="L399" s="166"/>
      <c r="M399" s="170"/>
      <c r="T399" s="171"/>
      <c r="AT399" s="167" t="s">
        <v>159</v>
      </c>
      <c r="AU399" s="167" t="s">
        <v>87</v>
      </c>
      <c r="AV399" s="14" t="s">
        <v>85</v>
      </c>
      <c r="AW399" s="14" t="s">
        <v>39</v>
      </c>
      <c r="AX399" s="14" t="s">
        <v>78</v>
      </c>
      <c r="AY399" s="167" t="s">
        <v>147</v>
      </c>
    </row>
    <row r="400" spans="2:65" s="12" customFormat="1" ht="11.25">
      <c r="B400" s="150"/>
      <c r="D400" s="151" t="s">
        <v>159</v>
      </c>
      <c r="E400" s="152" t="s">
        <v>32</v>
      </c>
      <c r="F400" s="153" t="s">
        <v>1885</v>
      </c>
      <c r="H400" s="154">
        <v>19.408000000000001</v>
      </c>
      <c r="I400" s="155"/>
      <c r="L400" s="150"/>
      <c r="M400" s="156"/>
      <c r="T400" s="157"/>
      <c r="AT400" s="152" t="s">
        <v>159</v>
      </c>
      <c r="AU400" s="152" t="s">
        <v>87</v>
      </c>
      <c r="AV400" s="12" t="s">
        <v>87</v>
      </c>
      <c r="AW400" s="12" t="s">
        <v>39</v>
      </c>
      <c r="AX400" s="12" t="s">
        <v>78</v>
      </c>
      <c r="AY400" s="152" t="s">
        <v>147</v>
      </c>
    </row>
    <row r="401" spans="2:65" s="12" customFormat="1" ht="11.25">
      <c r="B401" s="150"/>
      <c r="D401" s="151" t="s">
        <v>159</v>
      </c>
      <c r="E401" s="152" t="s">
        <v>32</v>
      </c>
      <c r="F401" s="153" t="s">
        <v>1886</v>
      </c>
      <c r="H401" s="154">
        <v>13.648</v>
      </c>
      <c r="I401" s="155"/>
      <c r="L401" s="150"/>
      <c r="M401" s="156"/>
      <c r="T401" s="157"/>
      <c r="AT401" s="152" t="s">
        <v>159</v>
      </c>
      <c r="AU401" s="152" t="s">
        <v>87</v>
      </c>
      <c r="AV401" s="12" t="s">
        <v>87</v>
      </c>
      <c r="AW401" s="12" t="s">
        <v>39</v>
      </c>
      <c r="AX401" s="12" t="s">
        <v>78</v>
      </c>
      <c r="AY401" s="152" t="s">
        <v>147</v>
      </c>
    </row>
    <row r="402" spans="2:65" s="12" customFormat="1" ht="11.25">
      <c r="B402" s="150"/>
      <c r="D402" s="151" t="s">
        <v>159</v>
      </c>
      <c r="E402" s="152" t="s">
        <v>32</v>
      </c>
      <c r="F402" s="153" t="s">
        <v>1887</v>
      </c>
      <c r="H402" s="154">
        <v>8.4789999999999992</v>
      </c>
      <c r="I402" s="155"/>
      <c r="L402" s="150"/>
      <c r="M402" s="156"/>
      <c r="T402" s="157"/>
      <c r="AT402" s="152" t="s">
        <v>159</v>
      </c>
      <c r="AU402" s="152" t="s">
        <v>87</v>
      </c>
      <c r="AV402" s="12" t="s">
        <v>87</v>
      </c>
      <c r="AW402" s="12" t="s">
        <v>39</v>
      </c>
      <c r="AX402" s="12" t="s">
        <v>78</v>
      </c>
      <c r="AY402" s="152" t="s">
        <v>147</v>
      </c>
    </row>
    <row r="403" spans="2:65" s="12" customFormat="1" ht="11.25">
      <c r="B403" s="150"/>
      <c r="D403" s="151" t="s">
        <v>159</v>
      </c>
      <c r="E403" s="152" t="s">
        <v>32</v>
      </c>
      <c r="F403" s="153" t="s">
        <v>1888</v>
      </c>
      <c r="H403" s="154">
        <v>13.648</v>
      </c>
      <c r="I403" s="155"/>
      <c r="L403" s="150"/>
      <c r="M403" s="156"/>
      <c r="T403" s="157"/>
      <c r="AT403" s="152" t="s">
        <v>159</v>
      </c>
      <c r="AU403" s="152" t="s">
        <v>87</v>
      </c>
      <c r="AV403" s="12" t="s">
        <v>87</v>
      </c>
      <c r="AW403" s="12" t="s">
        <v>39</v>
      </c>
      <c r="AX403" s="12" t="s">
        <v>78</v>
      </c>
      <c r="AY403" s="152" t="s">
        <v>147</v>
      </c>
    </row>
    <row r="404" spans="2:65" s="12" customFormat="1" ht="22.5">
      <c r="B404" s="150"/>
      <c r="D404" s="151" t="s">
        <v>159</v>
      </c>
      <c r="E404" s="152" t="s">
        <v>32</v>
      </c>
      <c r="F404" s="153" t="s">
        <v>1889</v>
      </c>
      <c r="H404" s="154">
        <v>63.457999999999998</v>
      </c>
      <c r="I404" s="155"/>
      <c r="L404" s="150"/>
      <c r="M404" s="156"/>
      <c r="T404" s="157"/>
      <c r="AT404" s="152" t="s">
        <v>159</v>
      </c>
      <c r="AU404" s="152" t="s">
        <v>87</v>
      </c>
      <c r="AV404" s="12" t="s">
        <v>87</v>
      </c>
      <c r="AW404" s="12" t="s">
        <v>39</v>
      </c>
      <c r="AX404" s="12" t="s">
        <v>78</v>
      </c>
      <c r="AY404" s="152" t="s">
        <v>147</v>
      </c>
    </row>
    <row r="405" spans="2:65" s="12" customFormat="1" ht="11.25">
      <c r="B405" s="150"/>
      <c r="D405" s="151" t="s">
        <v>159</v>
      </c>
      <c r="E405" s="152" t="s">
        <v>32</v>
      </c>
      <c r="F405" s="153" t="s">
        <v>1890</v>
      </c>
      <c r="H405" s="154">
        <v>13.648</v>
      </c>
      <c r="I405" s="155"/>
      <c r="L405" s="150"/>
      <c r="M405" s="156"/>
      <c r="T405" s="157"/>
      <c r="AT405" s="152" t="s">
        <v>159</v>
      </c>
      <c r="AU405" s="152" t="s">
        <v>87</v>
      </c>
      <c r="AV405" s="12" t="s">
        <v>87</v>
      </c>
      <c r="AW405" s="12" t="s">
        <v>39</v>
      </c>
      <c r="AX405" s="12" t="s">
        <v>78</v>
      </c>
      <c r="AY405" s="152" t="s">
        <v>147</v>
      </c>
    </row>
    <row r="406" spans="2:65" s="12" customFormat="1" ht="11.25">
      <c r="B406" s="150"/>
      <c r="D406" s="151" t="s">
        <v>159</v>
      </c>
      <c r="E406" s="152" t="s">
        <v>32</v>
      </c>
      <c r="F406" s="153" t="s">
        <v>1891</v>
      </c>
      <c r="H406" s="154">
        <v>4.6529999999999996</v>
      </c>
      <c r="I406" s="155"/>
      <c r="L406" s="150"/>
      <c r="M406" s="156"/>
      <c r="T406" s="157"/>
      <c r="AT406" s="152" t="s">
        <v>159</v>
      </c>
      <c r="AU406" s="152" t="s">
        <v>87</v>
      </c>
      <c r="AV406" s="12" t="s">
        <v>87</v>
      </c>
      <c r="AW406" s="12" t="s">
        <v>39</v>
      </c>
      <c r="AX406" s="12" t="s">
        <v>78</v>
      </c>
      <c r="AY406" s="152" t="s">
        <v>147</v>
      </c>
    </row>
    <row r="407" spans="2:65" s="12" customFormat="1" ht="11.25">
      <c r="B407" s="150"/>
      <c r="D407" s="151" t="s">
        <v>159</v>
      </c>
      <c r="E407" s="152" t="s">
        <v>32</v>
      </c>
      <c r="F407" s="153" t="s">
        <v>1892</v>
      </c>
      <c r="H407" s="154">
        <v>16.527999999999999</v>
      </c>
      <c r="I407" s="155"/>
      <c r="L407" s="150"/>
      <c r="M407" s="156"/>
      <c r="T407" s="157"/>
      <c r="AT407" s="152" t="s">
        <v>159</v>
      </c>
      <c r="AU407" s="152" t="s">
        <v>87</v>
      </c>
      <c r="AV407" s="12" t="s">
        <v>87</v>
      </c>
      <c r="AW407" s="12" t="s">
        <v>39</v>
      </c>
      <c r="AX407" s="12" t="s">
        <v>78</v>
      </c>
      <c r="AY407" s="152" t="s">
        <v>147</v>
      </c>
    </row>
    <row r="408" spans="2:65" s="12" customFormat="1" ht="11.25">
      <c r="B408" s="150"/>
      <c r="D408" s="151" t="s">
        <v>159</v>
      </c>
      <c r="E408" s="152" t="s">
        <v>32</v>
      </c>
      <c r="F408" s="153" t="s">
        <v>1893</v>
      </c>
      <c r="H408" s="154">
        <v>13.648</v>
      </c>
      <c r="I408" s="155"/>
      <c r="L408" s="150"/>
      <c r="M408" s="156"/>
      <c r="T408" s="157"/>
      <c r="AT408" s="152" t="s">
        <v>159</v>
      </c>
      <c r="AU408" s="152" t="s">
        <v>87</v>
      </c>
      <c r="AV408" s="12" t="s">
        <v>87</v>
      </c>
      <c r="AW408" s="12" t="s">
        <v>39</v>
      </c>
      <c r="AX408" s="12" t="s">
        <v>78</v>
      </c>
      <c r="AY408" s="152" t="s">
        <v>147</v>
      </c>
    </row>
    <row r="409" spans="2:65" s="12" customFormat="1" ht="11.25">
      <c r="B409" s="150"/>
      <c r="D409" s="151" t="s">
        <v>159</v>
      </c>
      <c r="E409" s="152" t="s">
        <v>32</v>
      </c>
      <c r="F409" s="153" t="s">
        <v>1894</v>
      </c>
      <c r="H409" s="154">
        <v>5.85</v>
      </c>
      <c r="I409" s="155"/>
      <c r="L409" s="150"/>
      <c r="M409" s="156"/>
      <c r="T409" s="157"/>
      <c r="AT409" s="152" t="s">
        <v>159</v>
      </c>
      <c r="AU409" s="152" t="s">
        <v>87</v>
      </c>
      <c r="AV409" s="12" t="s">
        <v>87</v>
      </c>
      <c r="AW409" s="12" t="s">
        <v>39</v>
      </c>
      <c r="AX409" s="12" t="s">
        <v>78</v>
      </c>
      <c r="AY409" s="152" t="s">
        <v>147</v>
      </c>
    </row>
    <row r="410" spans="2:65" s="12" customFormat="1" ht="11.25">
      <c r="B410" s="150"/>
      <c r="D410" s="151" t="s">
        <v>159</v>
      </c>
      <c r="E410" s="152" t="s">
        <v>32</v>
      </c>
      <c r="F410" s="153" t="s">
        <v>1895</v>
      </c>
      <c r="H410" s="154">
        <v>17.378</v>
      </c>
      <c r="I410" s="155"/>
      <c r="L410" s="150"/>
      <c r="M410" s="156"/>
      <c r="T410" s="157"/>
      <c r="AT410" s="152" t="s">
        <v>159</v>
      </c>
      <c r="AU410" s="152" t="s">
        <v>87</v>
      </c>
      <c r="AV410" s="12" t="s">
        <v>87</v>
      </c>
      <c r="AW410" s="12" t="s">
        <v>39</v>
      </c>
      <c r="AX410" s="12" t="s">
        <v>78</v>
      </c>
      <c r="AY410" s="152" t="s">
        <v>147</v>
      </c>
    </row>
    <row r="411" spans="2:65" s="12" customFormat="1" ht="11.25">
      <c r="B411" s="150"/>
      <c r="D411" s="151" t="s">
        <v>159</v>
      </c>
      <c r="E411" s="152" t="s">
        <v>32</v>
      </c>
      <c r="F411" s="153" t="s">
        <v>1896</v>
      </c>
      <c r="H411" s="154">
        <v>17.378</v>
      </c>
      <c r="I411" s="155"/>
      <c r="L411" s="150"/>
      <c r="M411" s="156"/>
      <c r="T411" s="157"/>
      <c r="AT411" s="152" t="s">
        <v>159</v>
      </c>
      <c r="AU411" s="152" t="s">
        <v>87</v>
      </c>
      <c r="AV411" s="12" t="s">
        <v>87</v>
      </c>
      <c r="AW411" s="12" t="s">
        <v>39</v>
      </c>
      <c r="AX411" s="12" t="s">
        <v>78</v>
      </c>
      <c r="AY411" s="152" t="s">
        <v>147</v>
      </c>
    </row>
    <row r="412" spans="2:65" s="12" customFormat="1" ht="11.25">
      <c r="B412" s="150"/>
      <c r="D412" s="151" t="s">
        <v>159</v>
      </c>
      <c r="E412" s="152" t="s">
        <v>32</v>
      </c>
      <c r="F412" s="153" t="s">
        <v>1897</v>
      </c>
      <c r="H412" s="154">
        <v>6.7450000000000001</v>
      </c>
      <c r="I412" s="155"/>
      <c r="L412" s="150"/>
      <c r="M412" s="156"/>
      <c r="T412" s="157"/>
      <c r="AT412" s="152" t="s">
        <v>159</v>
      </c>
      <c r="AU412" s="152" t="s">
        <v>87</v>
      </c>
      <c r="AV412" s="12" t="s">
        <v>87</v>
      </c>
      <c r="AW412" s="12" t="s">
        <v>39</v>
      </c>
      <c r="AX412" s="12" t="s">
        <v>78</v>
      </c>
      <c r="AY412" s="152" t="s">
        <v>147</v>
      </c>
    </row>
    <row r="413" spans="2:65" s="12" customFormat="1" ht="11.25">
      <c r="B413" s="150"/>
      <c r="D413" s="151" t="s">
        <v>159</v>
      </c>
      <c r="E413" s="152" t="s">
        <v>32</v>
      </c>
      <c r="F413" s="153" t="s">
        <v>1898</v>
      </c>
      <c r="H413" s="154">
        <v>15.643000000000001</v>
      </c>
      <c r="I413" s="155"/>
      <c r="L413" s="150"/>
      <c r="M413" s="156"/>
      <c r="T413" s="157"/>
      <c r="AT413" s="152" t="s">
        <v>159</v>
      </c>
      <c r="AU413" s="152" t="s">
        <v>87</v>
      </c>
      <c r="AV413" s="12" t="s">
        <v>87</v>
      </c>
      <c r="AW413" s="12" t="s">
        <v>39</v>
      </c>
      <c r="AX413" s="12" t="s">
        <v>78</v>
      </c>
      <c r="AY413" s="152" t="s">
        <v>147</v>
      </c>
    </row>
    <row r="414" spans="2:65" s="13" customFormat="1" ht="11.25">
      <c r="B414" s="158"/>
      <c r="D414" s="151" t="s">
        <v>159</v>
      </c>
      <c r="E414" s="159" t="s">
        <v>32</v>
      </c>
      <c r="F414" s="160" t="s">
        <v>162</v>
      </c>
      <c r="H414" s="161">
        <v>230.11199999999994</v>
      </c>
      <c r="I414" s="162"/>
      <c r="L414" s="158"/>
      <c r="M414" s="163"/>
      <c r="T414" s="164"/>
      <c r="AT414" s="159" t="s">
        <v>159</v>
      </c>
      <c r="AU414" s="159" t="s">
        <v>87</v>
      </c>
      <c r="AV414" s="13" t="s">
        <v>155</v>
      </c>
      <c r="AW414" s="13" t="s">
        <v>39</v>
      </c>
      <c r="AX414" s="13" t="s">
        <v>85</v>
      </c>
      <c r="AY414" s="159" t="s">
        <v>147</v>
      </c>
    </row>
    <row r="415" spans="2:65" s="1" customFormat="1" ht="16.5" customHeight="1">
      <c r="B415" s="34"/>
      <c r="C415" s="179" t="s">
        <v>381</v>
      </c>
      <c r="D415" s="179" t="s">
        <v>322</v>
      </c>
      <c r="E415" s="180" t="s">
        <v>560</v>
      </c>
      <c r="F415" s="181" t="s">
        <v>561</v>
      </c>
      <c r="G415" s="182" t="s">
        <v>165</v>
      </c>
      <c r="H415" s="183">
        <v>276.13400000000001</v>
      </c>
      <c r="I415" s="184"/>
      <c r="J415" s="185">
        <f>ROUND(I415*H415,2)</f>
        <v>0</v>
      </c>
      <c r="K415" s="181" t="s">
        <v>154</v>
      </c>
      <c r="L415" s="186"/>
      <c r="M415" s="187" t="s">
        <v>32</v>
      </c>
      <c r="N415" s="188" t="s">
        <v>49</v>
      </c>
      <c r="P415" s="142">
        <f>O415*H415</f>
        <v>0</v>
      </c>
      <c r="Q415" s="142">
        <v>1.0000000000000001E-5</v>
      </c>
      <c r="R415" s="142">
        <f>Q415*H415</f>
        <v>2.7613400000000006E-3</v>
      </c>
      <c r="S415" s="142">
        <v>0</v>
      </c>
      <c r="T415" s="143">
        <f>S415*H415</f>
        <v>0</v>
      </c>
      <c r="AR415" s="144" t="s">
        <v>325</v>
      </c>
      <c r="AT415" s="144" t="s">
        <v>322</v>
      </c>
      <c r="AU415" s="144" t="s">
        <v>87</v>
      </c>
      <c r="AY415" s="18" t="s">
        <v>147</v>
      </c>
      <c r="BE415" s="145">
        <f>IF(N415="základní",J415,0)</f>
        <v>0</v>
      </c>
      <c r="BF415" s="145">
        <f>IF(N415="snížená",J415,0)</f>
        <v>0</v>
      </c>
      <c r="BG415" s="145">
        <f>IF(N415="zákl. přenesená",J415,0)</f>
        <v>0</v>
      </c>
      <c r="BH415" s="145">
        <f>IF(N415="sníž. přenesená",J415,0)</f>
        <v>0</v>
      </c>
      <c r="BI415" s="145">
        <f>IF(N415="nulová",J415,0)</f>
        <v>0</v>
      </c>
      <c r="BJ415" s="18" t="s">
        <v>85</v>
      </c>
      <c r="BK415" s="145">
        <f>ROUND(I415*H415,2)</f>
        <v>0</v>
      </c>
      <c r="BL415" s="18" t="s">
        <v>284</v>
      </c>
      <c r="BM415" s="144" t="s">
        <v>1899</v>
      </c>
    </row>
    <row r="416" spans="2:65" s="1" customFormat="1" ht="19.5">
      <c r="B416" s="34"/>
      <c r="D416" s="151" t="s">
        <v>168</v>
      </c>
      <c r="F416" s="165" t="s">
        <v>345</v>
      </c>
      <c r="I416" s="148"/>
      <c r="L416" s="34"/>
      <c r="M416" s="149"/>
      <c r="T416" s="55"/>
      <c r="AT416" s="18" t="s">
        <v>168</v>
      </c>
      <c r="AU416" s="18" t="s">
        <v>87</v>
      </c>
    </row>
    <row r="417" spans="2:51" s="14" customFormat="1" ht="11.25">
      <c r="B417" s="166"/>
      <c r="D417" s="151" t="s">
        <v>159</v>
      </c>
      <c r="E417" s="167" t="s">
        <v>32</v>
      </c>
      <c r="F417" s="168" t="s">
        <v>105</v>
      </c>
      <c r="H417" s="167" t="s">
        <v>32</v>
      </c>
      <c r="I417" s="169"/>
      <c r="L417" s="166"/>
      <c r="M417" s="170"/>
      <c r="T417" s="171"/>
      <c r="AT417" s="167" t="s">
        <v>159</v>
      </c>
      <c r="AU417" s="167" t="s">
        <v>87</v>
      </c>
      <c r="AV417" s="14" t="s">
        <v>85</v>
      </c>
      <c r="AW417" s="14" t="s">
        <v>39</v>
      </c>
      <c r="AX417" s="14" t="s">
        <v>78</v>
      </c>
      <c r="AY417" s="167" t="s">
        <v>147</v>
      </c>
    </row>
    <row r="418" spans="2:51" s="12" customFormat="1" ht="11.25">
      <c r="B418" s="150"/>
      <c r="D418" s="151" t="s">
        <v>159</v>
      </c>
      <c r="E418" s="152" t="s">
        <v>32</v>
      </c>
      <c r="F418" s="153" t="s">
        <v>1885</v>
      </c>
      <c r="H418" s="154">
        <v>19.408000000000001</v>
      </c>
      <c r="I418" s="155"/>
      <c r="L418" s="150"/>
      <c r="M418" s="156"/>
      <c r="T418" s="157"/>
      <c r="AT418" s="152" t="s">
        <v>159</v>
      </c>
      <c r="AU418" s="152" t="s">
        <v>87</v>
      </c>
      <c r="AV418" s="12" t="s">
        <v>87</v>
      </c>
      <c r="AW418" s="12" t="s">
        <v>39</v>
      </c>
      <c r="AX418" s="12" t="s">
        <v>78</v>
      </c>
      <c r="AY418" s="152" t="s">
        <v>147</v>
      </c>
    </row>
    <row r="419" spans="2:51" s="12" customFormat="1" ht="11.25">
      <c r="B419" s="150"/>
      <c r="D419" s="151" t="s">
        <v>159</v>
      </c>
      <c r="E419" s="152" t="s">
        <v>32</v>
      </c>
      <c r="F419" s="153" t="s">
        <v>1886</v>
      </c>
      <c r="H419" s="154">
        <v>13.648</v>
      </c>
      <c r="I419" s="155"/>
      <c r="L419" s="150"/>
      <c r="M419" s="156"/>
      <c r="T419" s="157"/>
      <c r="AT419" s="152" t="s">
        <v>159</v>
      </c>
      <c r="AU419" s="152" t="s">
        <v>87</v>
      </c>
      <c r="AV419" s="12" t="s">
        <v>87</v>
      </c>
      <c r="AW419" s="12" t="s">
        <v>39</v>
      </c>
      <c r="AX419" s="12" t="s">
        <v>78</v>
      </c>
      <c r="AY419" s="152" t="s">
        <v>147</v>
      </c>
    </row>
    <row r="420" spans="2:51" s="12" customFormat="1" ht="11.25">
      <c r="B420" s="150"/>
      <c r="D420" s="151" t="s">
        <v>159</v>
      </c>
      <c r="E420" s="152" t="s">
        <v>32</v>
      </c>
      <c r="F420" s="153" t="s">
        <v>1887</v>
      </c>
      <c r="H420" s="154">
        <v>8.4789999999999992</v>
      </c>
      <c r="I420" s="155"/>
      <c r="L420" s="150"/>
      <c r="M420" s="156"/>
      <c r="T420" s="157"/>
      <c r="AT420" s="152" t="s">
        <v>159</v>
      </c>
      <c r="AU420" s="152" t="s">
        <v>87</v>
      </c>
      <c r="AV420" s="12" t="s">
        <v>87</v>
      </c>
      <c r="AW420" s="12" t="s">
        <v>39</v>
      </c>
      <c r="AX420" s="12" t="s">
        <v>78</v>
      </c>
      <c r="AY420" s="152" t="s">
        <v>147</v>
      </c>
    </row>
    <row r="421" spans="2:51" s="12" customFormat="1" ht="11.25">
      <c r="B421" s="150"/>
      <c r="D421" s="151" t="s">
        <v>159</v>
      </c>
      <c r="E421" s="152" t="s">
        <v>32</v>
      </c>
      <c r="F421" s="153" t="s">
        <v>1888</v>
      </c>
      <c r="H421" s="154">
        <v>13.648</v>
      </c>
      <c r="I421" s="155"/>
      <c r="L421" s="150"/>
      <c r="M421" s="156"/>
      <c r="T421" s="157"/>
      <c r="AT421" s="152" t="s">
        <v>159</v>
      </c>
      <c r="AU421" s="152" t="s">
        <v>87</v>
      </c>
      <c r="AV421" s="12" t="s">
        <v>87</v>
      </c>
      <c r="AW421" s="12" t="s">
        <v>39</v>
      </c>
      <c r="AX421" s="12" t="s">
        <v>78</v>
      </c>
      <c r="AY421" s="152" t="s">
        <v>147</v>
      </c>
    </row>
    <row r="422" spans="2:51" s="12" customFormat="1" ht="22.5">
      <c r="B422" s="150"/>
      <c r="D422" s="151" t="s">
        <v>159</v>
      </c>
      <c r="E422" s="152" t="s">
        <v>32</v>
      </c>
      <c r="F422" s="153" t="s">
        <v>1889</v>
      </c>
      <c r="H422" s="154">
        <v>63.457999999999998</v>
      </c>
      <c r="I422" s="155"/>
      <c r="L422" s="150"/>
      <c r="M422" s="156"/>
      <c r="T422" s="157"/>
      <c r="AT422" s="152" t="s">
        <v>159</v>
      </c>
      <c r="AU422" s="152" t="s">
        <v>87</v>
      </c>
      <c r="AV422" s="12" t="s">
        <v>87</v>
      </c>
      <c r="AW422" s="12" t="s">
        <v>39</v>
      </c>
      <c r="AX422" s="12" t="s">
        <v>78</v>
      </c>
      <c r="AY422" s="152" t="s">
        <v>147</v>
      </c>
    </row>
    <row r="423" spans="2:51" s="12" customFormat="1" ht="11.25">
      <c r="B423" s="150"/>
      <c r="D423" s="151" t="s">
        <v>159</v>
      </c>
      <c r="E423" s="152" t="s">
        <v>32</v>
      </c>
      <c r="F423" s="153" t="s">
        <v>1890</v>
      </c>
      <c r="H423" s="154">
        <v>13.648</v>
      </c>
      <c r="I423" s="155"/>
      <c r="L423" s="150"/>
      <c r="M423" s="156"/>
      <c r="T423" s="157"/>
      <c r="AT423" s="152" t="s">
        <v>159</v>
      </c>
      <c r="AU423" s="152" t="s">
        <v>87</v>
      </c>
      <c r="AV423" s="12" t="s">
        <v>87</v>
      </c>
      <c r="AW423" s="12" t="s">
        <v>39</v>
      </c>
      <c r="AX423" s="12" t="s">
        <v>78</v>
      </c>
      <c r="AY423" s="152" t="s">
        <v>147</v>
      </c>
    </row>
    <row r="424" spans="2:51" s="12" customFormat="1" ht="11.25">
      <c r="B424" s="150"/>
      <c r="D424" s="151" t="s">
        <v>159</v>
      </c>
      <c r="E424" s="152" t="s">
        <v>32</v>
      </c>
      <c r="F424" s="153" t="s">
        <v>1891</v>
      </c>
      <c r="H424" s="154">
        <v>4.6529999999999996</v>
      </c>
      <c r="I424" s="155"/>
      <c r="L424" s="150"/>
      <c r="M424" s="156"/>
      <c r="T424" s="157"/>
      <c r="AT424" s="152" t="s">
        <v>159</v>
      </c>
      <c r="AU424" s="152" t="s">
        <v>87</v>
      </c>
      <c r="AV424" s="12" t="s">
        <v>87</v>
      </c>
      <c r="AW424" s="12" t="s">
        <v>39</v>
      </c>
      <c r="AX424" s="12" t="s">
        <v>78</v>
      </c>
      <c r="AY424" s="152" t="s">
        <v>147</v>
      </c>
    </row>
    <row r="425" spans="2:51" s="12" customFormat="1" ht="11.25">
      <c r="B425" s="150"/>
      <c r="D425" s="151" t="s">
        <v>159</v>
      </c>
      <c r="E425" s="152" t="s">
        <v>32</v>
      </c>
      <c r="F425" s="153" t="s">
        <v>1892</v>
      </c>
      <c r="H425" s="154">
        <v>16.527999999999999</v>
      </c>
      <c r="I425" s="155"/>
      <c r="L425" s="150"/>
      <c r="M425" s="156"/>
      <c r="T425" s="157"/>
      <c r="AT425" s="152" t="s">
        <v>159</v>
      </c>
      <c r="AU425" s="152" t="s">
        <v>87</v>
      </c>
      <c r="AV425" s="12" t="s">
        <v>87</v>
      </c>
      <c r="AW425" s="12" t="s">
        <v>39</v>
      </c>
      <c r="AX425" s="12" t="s">
        <v>78</v>
      </c>
      <c r="AY425" s="152" t="s">
        <v>147</v>
      </c>
    </row>
    <row r="426" spans="2:51" s="12" customFormat="1" ht="11.25">
      <c r="B426" s="150"/>
      <c r="D426" s="151" t="s">
        <v>159</v>
      </c>
      <c r="E426" s="152" t="s">
        <v>32</v>
      </c>
      <c r="F426" s="153" t="s">
        <v>1893</v>
      </c>
      <c r="H426" s="154">
        <v>13.648</v>
      </c>
      <c r="I426" s="155"/>
      <c r="L426" s="150"/>
      <c r="M426" s="156"/>
      <c r="T426" s="157"/>
      <c r="AT426" s="152" t="s">
        <v>159</v>
      </c>
      <c r="AU426" s="152" t="s">
        <v>87</v>
      </c>
      <c r="AV426" s="12" t="s">
        <v>87</v>
      </c>
      <c r="AW426" s="12" t="s">
        <v>39</v>
      </c>
      <c r="AX426" s="12" t="s">
        <v>78</v>
      </c>
      <c r="AY426" s="152" t="s">
        <v>147</v>
      </c>
    </row>
    <row r="427" spans="2:51" s="12" customFormat="1" ht="11.25">
      <c r="B427" s="150"/>
      <c r="D427" s="151" t="s">
        <v>159</v>
      </c>
      <c r="E427" s="152" t="s">
        <v>32</v>
      </c>
      <c r="F427" s="153" t="s">
        <v>1894</v>
      </c>
      <c r="H427" s="154">
        <v>5.85</v>
      </c>
      <c r="I427" s="155"/>
      <c r="L427" s="150"/>
      <c r="M427" s="156"/>
      <c r="T427" s="157"/>
      <c r="AT427" s="152" t="s">
        <v>159</v>
      </c>
      <c r="AU427" s="152" t="s">
        <v>87</v>
      </c>
      <c r="AV427" s="12" t="s">
        <v>87</v>
      </c>
      <c r="AW427" s="12" t="s">
        <v>39</v>
      </c>
      <c r="AX427" s="12" t="s">
        <v>78</v>
      </c>
      <c r="AY427" s="152" t="s">
        <v>147</v>
      </c>
    </row>
    <row r="428" spans="2:51" s="12" customFormat="1" ht="11.25">
      <c r="B428" s="150"/>
      <c r="D428" s="151" t="s">
        <v>159</v>
      </c>
      <c r="E428" s="152" t="s">
        <v>32</v>
      </c>
      <c r="F428" s="153" t="s">
        <v>1895</v>
      </c>
      <c r="H428" s="154">
        <v>17.378</v>
      </c>
      <c r="I428" s="155"/>
      <c r="L428" s="150"/>
      <c r="M428" s="156"/>
      <c r="T428" s="157"/>
      <c r="AT428" s="152" t="s">
        <v>159</v>
      </c>
      <c r="AU428" s="152" t="s">
        <v>87</v>
      </c>
      <c r="AV428" s="12" t="s">
        <v>87</v>
      </c>
      <c r="AW428" s="12" t="s">
        <v>39</v>
      </c>
      <c r="AX428" s="12" t="s">
        <v>78</v>
      </c>
      <c r="AY428" s="152" t="s">
        <v>147</v>
      </c>
    </row>
    <row r="429" spans="2:51" s="12" customFormat="1" ht="11.25">
      <c r="B429" s="150"/>
      <c r="D429" s="151" t="s">
        <v>159</v>
      </c>
      <c r="E429" s="152" t="s">
        <v>32</v>
      </c>
      <c r="F429" s="153" t="s">
        <v>1896</v>
      </c>
      <c r="H429" s="154">
        <v>17.378</v>
      </c>
      <c r="I429" s="155"/>
      <c r="L429" s="150"/>
      <c r="M429" s="156"/>
      <c r="T429" s="157"/>
      <c r="AT429" s="152" t="s">
        <v>159</v>
      </c>
      <c r="AU429" s="152" t="s">
        <v>87</v>
      </c>
      <c r="AV429" s="12" t="s">
        <v>87</v>
      </c>
      <c r="AW429" s="12" t="s">
        <v>39</v>
      </c>
      <c r="AX429" s="12" t="s">
        <v>78</v>
      </c>
      <c r="AY429" s="152" t="s">
        <v>147</v>
      </c>
    </row>
    <row r="430" spans="2:51" s="12" customFormat="1" ht="11.25">
      <c r="B430" s="150"/>
      <c r="D430" s="151" t="s">
        <v>159</v>
      </c>
      <c r="E430" s="152" t="s">
        <v>32</v>
      </c>
      <c r="F430" s="153" t="s">
        <v>1897</v>
      </c>
      <c r="H430" s="154">
        <v>6.7450000000000001</v>
      </c>
      <c r="I430" s="155"/>
      <c r="L430" s="150"/>
      <c r="M430" s="156"/>
      <c r="T430" s="157"/>
      <c r="AT430" s="152" t="s">
        <v>159</v>
      </c>
      <c r="AU430" s="152" t="s">
        <v>87</v>
      </c>
      <c r="AV430" s="12" t="s">
        <v>87</v>
      </c>
      <c r="AW430" s="12" t="s">
        <v>39</v>
      </c>
      <c r="AX430" s="12" t="s">
        <v>78</v>
      </c>
      <c r="AY430" s="152" t="s">
        <v>147</v>
      </c>
    </row>
    <row r="431" spans="2:51" s="12" customFormat="1" ht="11.25">
      <c r="B431" s="150"/>
      <c r="D431" s="151" t="s">
        <v>159</v>
      </c>
      <c r="E431" s="152" t="s">
        <v>32</v>
      </c>
      <c r="F431" s="153" t="s">
        <v>1898</v>
      </c>
      <c r="H431" s="154">
        <v>15.643000000000001</v>
      </c>
      <c r="I431" s="155"/>
      <c r="L431" s="150"/>
      <c r="M431" s="156"/>
      <c r="T431" s="157"/>
      <c r="AT431" s="152" t="s">
        <v>159</v>
      </c>
      <c r="AU431" s="152" t="s">
        <v>87</v>
      </c>
      <c r="AV431" s="12" t="s">
        <v>87</v>
      </c>
      <c r="AW431" s="12" t="s">
        <v>39</v>
      </c>
      <c r="AX431" s="12" t="s">
        <v>78</v>
      </c>
      <c r="AY431" s="152" t="s">
        <v>147</v>
      </c>
    </row>
    <row r="432" spans="2:51" s="13" customFormat="1" ht="11.25">
      <c r="B432" s="158"/>
      <c r="D432" s="151" t="s">
        <v>159</v>
      </c>
      <c r="E432" s="159" t="s">
        <v>32</v>
      </c>
      <c r="F432" s="160" t="s">
        <v>162</v>
      </c>
      <c r="H432" s="161">
        <v>230.11199999999994</v>
      </c>
      <c r="I432" s="162"/>
      <c r="L432" s="158"/>
      <c r="M432" s="163"/>
      <c r="T432" s="164"/>
      <c r="AT432" s="159" t="s">
        <v>159</v>
      </c>
      <c r="AU432" s="159" t="s">
        <v>87</v>
      </c>
      <c r="AV432" s="13" t="s">
        <v>155</v>
      </c>
      <c r="AW432" s="13" t="s">
        <v>39</v>
      </c>
      <c r="AX432" s="13" t="s">
        <v>85</v>
      </c>
      <c r="AY432" s="159" t="s">
        <v>147</v>
      </c>
    </row>
    <row r="433" spans="2:65" s="12" customFormat="1" ht="11.25">
      <c r="B433" s="150"/>
      <c r="D433" s="151" t="s">
        <v>159</v>
      </c>
      <c r="F433" s="153" t="s">
        <v>1900</v>
      </c>
      <c r="H433" s="154">
        <v>276.13400000000001</v>
      </c>
      <c r="I433" s="155"/>
      <c r="L433" s="150"/>
      <c r="M433" s="156"/>
      <c r="T433" s="157"/>
      <c r="AT433" s="152" t="s">
        <v>159</v>
      </c>
      <c r="AU433" s="152" t="s">
        <v>87</v>
      </c>
      <c r="AV433" s="12" t="s">
        <v>87</v>
      </c>
      <c r="AW433" s="12" t="s">
        <v>4</v>
      </c>
      <c r="AX433" s="12" t="s">
        <v>85</v>
      </c>
      <c r="AY433" s="152" t="s">
        <v>147</v>
      </c>
    </row>
    <row r="434" spans="2:65" s="1" customFormat="1" ht="33" customHeight="1">
      <c r="B434" s="34"/>
      <c r="C434" s="133" t="s">
        <v>325</v>
      </c>
      <c r="D434" s="133" t="s">
        <v>150</v>
      </c>
      <c r="E434" s="134" t="s">
        <v>1901</v>
      </c>
      <c r="F434" s="135" t="s">
        <v>1902</v>
      </c>
      <c r="G434" s="136" t="s">
        <v>165</v>
      </c>
      <c r="H434" s="137">
        <v>2709.067</v>
      </c>
      <c r="I434" s="138"/>
      <c r="J434" s="139">
        <f>ROUND(I434*H434,2)</f>
        <v>0</v>
      </c>
      <c r="K434" s="135" t="s">
        <v>154</v>
      </c>
      <c r="L434" s="34"/>
      <c r="M434" s="140" t="s">
        <v>32</v>
      </c>
      <c r="N434" s="141" t="s">
        <v>49</v>
      </c>
      <c r="P434" s="142">
        <f>O434*H434</f>
        <v>0</v>
      </c>
      <c r="Q434" s="142">
        <v>2.1000000000000001E-4</v>
      </c>
      <c r="R434" s="142">
        <f>Q434*H434</f>
        <v>0.56890406999999998</v>
      </c>
      <c r="S434" s="142">
        <v>0</v>
      </c>
      <c r="T434" s="143">
        <f>S434*H434</f>
        <v>0</v>
      </c>
      <c r="AR434" s="144" t="s">
        <v>284</v>
      </c>
      <c r="AT434" s="144" t="s">
        <v>150</v>
      </c>
      <c r="AU434" s="144" t="s">
        <v>87</v>
      </c>
      <c r="AY434" s="18" t="s">
        <v>147</v>
      </c>
      <c r="BE434" s="145">
        <f>IF(N434="základní",J434,0)</f>
        <v>0</v>
      </c>
      <c r="BF434" s="145">
        <f>IF(N434="snížená",J434,0)</f>
        <v>0</v>
      </c>
      <c r="BG434" s="145">
        <f>IF(N434="zákl. přenesená",J434,0)</f>
        <v>0</v>
      </c>
      <c r="BH434" s="145">
        <f>IF(N434="sníž. přenesená",J434,0)</f>
        <v>0</v>
      </c>
      <c r="BI434" s="145">
        <f>IF(N434="nulová",J434,0)</f>
        <v>0</v>
      </c>
      <c r="BJ434" s="18" t="s">
        <v>85</v>
      </c>
      <c r="BK434" s="145">
        <f>ROUND(I434*H434,2)</f>
        <v>0</v>
      </c>
      <c r="BL434" s="18" t="s">
        <v>284</v>
      </c>
      <c r="BM434" s="144" t="s">
        <v>1903</v>
      </c>
    </row>
    <row r="435" spans="2:65" s="1" customFormat="1" ht="11.25">
      <c r="B435" s="34"/>
      <c r="D435" s="146" t="s">
        <v>157</v>
      </c>
      <c r="F435" s="147" t="s">
        <v>1904</v>
      </c>
      <c r="I435" s="148"/>
      <c r="L435" s="34"/>
      <c r="M435" s="149"/>
      <c r="T435" s="55"/>
      <c r="AT435" s="18" t="s">
        <v>157</v>
      </c>
      <c r="AU435" s="18" t="s">
        <v>87</v>
      </c>
    </row>
    <row r="436" spans="2:65" s="14" customFormat="1" ht="11.25">
      <c r="B436" s="166"/>
      <c r="D436" s="151" t="s">
        <v>159</v>
      </c>
      <c r="E436" s="167" t="s">
        <v>32</v>
      </c>
      <c r="F436" s="168" t="s">
        <v>105</v>
      </c>
      <c r="H436" s="167" t="s">
        <v>32</v>
      </c>
      <c r="I436" s="169"/>
      <c r="L436" s="166"/>
      <c r="M436" s="170"/>
      <c r="T436" s="171"/>
      <c r="AT436" s="167" t="s">
        <v>159</v>
      </c>
      <c r="AU436" s="167" t="s">
        <v>87</v>
      </c>
      <c r="AV436" s="14" t="s">
        <v>85</v>
      </c>
      <c r="AW436" s="14" t="s">
        <v>39</v>
      </c>
      <c r="AX436" s="14" t="s">
        <v>78</v>
      </c>
      <c r="AY436" s="167" t="s">
        <v>147</v>
      </c>
    </row>
    <row r="437" spans="2:65" s="12" customFormat="1" ht="11.25">
      <c r="B437" s="150"/>
      <c r="D437" s="151" t="s">
        <v>159</v>
      </c>
      <c r="E437" s="152" t="s">
        <v>32</v>
      </c>
      <c r="F437" s="153" t="s">
        <v>1834</v>
      </c>
      <c r="H437" s="154">
        <v>202.58600000000001</v>
      </c>
      <c r="I437" s="155"/>
      <c r="L437" s="150"/>
      <c r="M437" s="156"/>
      <c r="T437" s="157"/>
      <c r="AT437" s="152" t="s">
        <v>159</v>
      </c>
      <c r="AU437" s="152" t="s">
        <v>87</v>
      </c>
      <c r="AV437" s="12" t="s">
        <v>87</v>
      </c>
      <c r="AW437" s="12" t="s">
        <v>39</v>
      </c>
      <c r="AX437" s="12" t="s">
        <v>78</v>
      </c>
      <c r="AY437" s="152" t="s">
        <v>147</v>
      </c>
    </row>
    <row r="438" spans="2:65" s="12" customFormat="1" ht="11.25">
      <c r="B438" s="150"/>
      <c r="D438" s="151" t="s">
        <v>159</v>
      </c>
      <c r="E438" s="152" t="s">
        <v>32</v>
      </c>
      <c r="F438" s="153" t="s">
        <v>1835</v>
      </c>
      <c r="H438" s="154">
        <v>169.80199999999999</v>
      </c>
      <c r="I438" s="155"/>
      <c r="L438" s="150"/>
      <c r="M438" s="156"/>
      <c r="T438" s="157"/>
      <c r="AT438" s="152" t="s">
        <v>159</v>
      </c>
      <c r="AU438" s="152" t="s">
        <v>87</v>
      </c>
      <c r="AV438" s="12" t="s">
        <v>87</v>
      </c>
      <c r="AW438" s="12" t="s">
        <v>39</v>
      </c>
      <c r="AX438" s="12" t="s">
        <v>78</v>
      </c>
      <c r="AY438" s="152" t="s">
        <v>147</v>
      </c>
    </row>
    <row r="439" spans="2:65" s="12" customFormat="1" ht="11.25">
      <c r="B439" s="150"/>
      <c r="D439" s="151" t="s">
        <v>159</v>
      </c>
      <c r="E439" s="152" t="s">
        <v>32</v>
      </c>
      <c r="F439" s="153" t="s">
        <v>1836</v>
      </c>
      <c r="H439" s="154">
        <v>95.406999999999996</v>
      </c>
      <c r="I439" s="155"/>
      <c r="L439" s="150"/>
      <c r="M439" s="156"/>
      <c r="T439" s="157"/>
      <c r="AT439" s="152" t="s">
        <v>159</v>
      </c>
      <c r="AU439" s="152" t="s">
        <v>87</v>
      </c>
      <c r="AV439" s="12" t="s">
        <v>87</v>
      </c>
      <c r="AW439" s="12" t="s">
        <v>39</v>
      </c>
      <c r="AX439" s="12" t="s">
        <v>78</v>
      </c>
      <c r="AY439" s="152" t="s">
        <v>147</v>
      </c>
    </row>
    <row r="440" spans="2:65" s="12" customFormat="1" ht="11.25">
      <c r="B440" s="150"/>
      <c r="D440" s="151" t="s">
        <v>159</v>
      </c>
      <c r="E440" s="152" t="s">
        <v>32</v>
      </c>
      <c r="F440" s="153" t="s">
        <v>1837</v>
      </c>
      <c r="H440" s="154">
        <v>163.23500000000001</v>
      </c>
      <c r="I440" s="155"/>
      <c r="L440" s="150"/>
      <c r="M440" s="156"/>
      <c r="T440" s="157"/>
      <c r="AT440" s="152" t="s">
        <v>159</v>
      </c>
      <c r="AU440" s="152" t="s">
        <v>87</v>
      </c>
      <c r="AV440" s="12" t="s">
        <v>87</v>
      </c>
      <c r="AW440" s="12" t="s">
        <v>39</v>
      </c>
      <c r="AX440" s="12" t="s">
        <v>78</v>
      </c>
      <c r="AY440" s="152" t="s">
        <v>147</v>
      </c>
    </row>
    <row r="441" spans="2:65" s="12" customFormat="1" ht="11.25">
      <c r="B441" s="150"/>
      <c r="D441" s="151" t="s">
        <v>159</v>
      </c>
      <c r="E441" s="152" t="s">
        <v>32</v>
      </c>
      <c r="F441" s="153" t="s">
        <v>1838</v>
      </c>
      <c r="H441" s="154">
        <v>563.70500000000004</v>
      </c>
      <c r="I441" s="155"/>
      <c r="L441" s="150"/>
      <c r="M441" s="156"/>
      <c r="T441" s="157"/>
      <c r="AT441" s="152" t="s">
        <v>159</v>
      </c>
      <c r="AU441" s="152" t="s">
        <v>87</v>
      </c>
      <c r="AV441" s="12" t="s">
        <v>87</v>
      </c>
      <c r="AW441" s="12" t="s">
        <v>39</v>
      </c>
      <c r="AX441" s="12" t="s">
        <v>78</v>
      </c>
      <c r="AY441" s="152" t="s">
        <v>147</v>
      </c>
    </row>
    <row r="442" spans="2:65" s="12" customFormat="1" ht="11.25">
      <c r="B442" s="150"/>
      <c r="D442" s="151" t="s">
        <v>159</v>
      </c>
      <c r="E442" s="152" t="s">
        <v>32</v>
      </c>
      <c r="F442" s="153" t="s">
        <v>1839</v>
      </c>
      <c r="H442" s="154">
        <v>178.822</v>
      </c>
      <c r="I442" s="155"/>
      <c r="L442" s="150"/>
      <c r="M442" s="156"/>
      <c r="T442" s="157"/>
      <c r="AT442" s="152" t="s">
        <v>159</v>
      </c>
      <c r="AU442" s="152" t="s">
        <v>87</v>
      </c>
      <c r="AV442" s="12" t="s">
        <v>87</v>
      </c>
      <c r="AW442" s="12" t="s">
        <v>39</v>
      </c>
      <c r="AX442" s="12" t="s">
        <v>78</v>
      </c>
      <c r="AY442" s="152" t="s">
        <v>147</v>
      </c>
    </row>
    <row r="443" spans="2:65" s="12" customFormat="1" ht="11.25">
      <c r="B443" s="150"/>
      <c r="D443" s="151" t="s">
        <v>159</v>
      </c>
      <c r="E443" s="152" t="s">
        <v>32</v>
      </c>
      <c r="F443" s="153" t="s">
        <v>1840</v>
      </c>
      <c r="H443" s="154">
        <v>87.141999999999996</v>
      </c>
      <c r="I443" s="155"/>
      <c r="L443" s="150"/>
      <c r="M443" s="156"/>
      <c r="T443" s="157"/>
      <c r="AT443" s="152" t="s">
        <v>159</v>
      </c>
      <c r="AU443" s="152" t="s">
        <v>87</v>
      </c>
      <c r="AV443" s="12" t="s">
        <v>87</v>
      </c>
      <c r="AW443" s="12" t="s">
        <v>39</v>
      </c>
      <c r="AX443" s="12" t="s">
        <v>78</v>
      </c>
      <c r="AY443" s="152" t="s">
        <v>147</v>
      </c>
    </row>
    <row r="444" spans="2:65" s="12" customFormat="1" ht="11.25">
      <c r="B444" s="150"/>
      <c r="D444" s="151" t="s">
        <v>159</v>
      </c>
      <c r="E444" s="152" t="s">
        <v>32</v>
      </c>
      <c r="F444" s="153" t="s">
        <v>1841</v>
      </c>
      <c r="H444" s="154">
        <v>211.584</v>
      </c>
      <c r="I444" s="155"/>
      <c r="L444" s="150"/>
      <c r="M444" s="156"/>
      <c r="T444" s="157"/>
      <c r="AT444" s="152" t="s">
        <v>159</v>
      </c>
      <c r="AU444" s="152" t="s">
        <v>87</v>
      </c>
      <c r="AV444" s="12" t="s">
        <v>87</v>
      </c>
      <c r="AW444" s="12" t="s">
        <v>39</v>
      </c>
      <c r="AX444" s="12" t="s">
        <v>78</v>
      </c>
      <c r="AY444" s="152" t="s">
        <v>147</v>
      </c>
    </row>
    <row r="445" spans="2:65" s="12" customFormat="1" ht="11.25">
      <c r="B445" s="150"/>
      <c r="D445" s="151" t="s">
        <v>159</v>
      </c>
      <c r="E445" s="152" t="s">
        <v>32</v>
      </c>
      <c r="F445" s="153" t="s">
        <v>1842</v>
      </c>
      <c r="H445" s="154">
        <v>201.06399999999999</v>
      </c>
      <c r="I445" s="155"/>
      <c r="L445" s="150"/>
      <c r="M445" s="156"/>
      <c r="T445" s="157"/>
      <c r="AT445" s="152" t="s">
        <v>159</v>
      </c>
      <c r="AU445" s="152" t="s">
        <v>87</v>
      </c>
      <c r="AV445" s="12" t="s">
        <v>87</v>
      </c>
      <c r="AW445" s="12" t="s">
        <v>39</v>
      </c>
      <c r="AX445" s="12" t="s">
        <v>78</v>
      </c>
      <c r="AY445" s="152" t="s">
        <v>147</v>
      </c>
    </row>
    <row r="446" spans="2:65" s="12" customFormat="1" ht="11.25">
      <c r="B446" s="150"/>
      <c r="D446" s="151" t="s">
        <v>159</v>
      </c>
      <c r="E446" s="152" t="s">
        <v>32</v>
      </c>
      <c r="F446" s="153" t="s">
        <v>1843</v>
      </c>
      <c r="H446" s="154">
        <v>100.97</v>
      </c>
      <c r="I446" s="155"/>
      <c r="L446" s="150"/>
      <c r="M446" s="156"/>
      <c r="T446" s="157"/>
      <c r="AT446" s="152" t="s">
        <v>159</v>
      </c>
      <c r="AU446" s="152" t="s">
        <v>87</v>
      </c>
      <c r="AV446" s="12" t="s">
        <v>87</v>
      </c>
      <c r="AW446" s="12" t="s">
        <v>39</v>
      </c>
      <c r="AX446" s="12" t="s">
        <v>78</v>
      </c>
      <c r="AY446" s="152" t="s">
        <v>147</v>
      </c>
    </row>
    <row r="447" spans="2:65" s="12" customFormat="1" ht="11.25">
      <c r="B447" s="150"/>
      <c r="D447" s="151" t="s">
        <v>159</v>
      </c>
      <c r="E447" s="152" t="s">
        <v>32</v>
      </c>
      <c r="F447" s="153" t="s">
        <v>1844</v>
      </c>
      <c r="H447" s="154">
        <v>235.42699999999999</v>
      </c>
      <c r="I447" s="155"/>
      <c r="L447" s="150"/>
      <c r="M447" s="156"/>
      <c r="T447" s="157"/>
      <c r="AT447" s="152" t="s">
        <v>159</v>
      </c>
      <c r="AU447" s="152" t="s">
        <v>87</v>
      </c>
      <c r="AV447" s="12" t="s">
        <v>87</v>
      </c>
      <c r="AW447" s="12" t="s">
        <v>39</v>
      </c>
      <c r="AX447" s="12" t="s">
        <v>78</v>
      </c>
      <c r="AY447" s="152" t="s">
        <v>147</v>
      </c>
    </row>
    <row r="448" spans="2:65" s="12" customFormat="1" ht="11.25">
      <c r="B448" s="150"/>
      <c r="D448" s="151" t="s">
        <v>159</v>
      </c>
      <c r="E448" s="152" t="s">
        <v>32</v>
      </c>
      <c r="F448" s="153" t="s">
        <v>1845</v>
      </c>
      <c r="H448" s="154">
        <v>217.38300000000001</v>
      </c>
      <c r="I448" s="155"/>
      <c r="L448" s="150"/>
      <c r="M448" s="156"/>
      <c r="T448" s="157"/>
      <c r="AT448" s="152" t="s">
        <v>159</v>
      </c>
      <c r="AU448" s="152" t="s">
        <v>87</v>
      </c>
      <c r="AV448" s="12" t="s">
        <v>87</v>
      </c>
      <c r="AW448" s="12" t="s">
        <v>39</v>
      </c>
      <c r="AX448" s="12" t="s">
        <v>78</v>
      </c>
      <c r="AY448" s="152" t="s">
        <v>147</v>
      </c>
    </row>
    <row r="449" spans="2:65" s="12" customFormat="1" ht="11.25">
      <c r="B449" s="150"/>
      <c r="D449" s="151" t="s">
        <v>159</v>
      </c>
      <c r="E449" s="152" t="s">
        <v>32</v>
      </c>
      <c r="F449" s="153" t="s">
        <v>1846</v>
      </c>
      <c r="H449" s="154">
        <v>108.59</v>
      </c>
      <c r="I449" s="155"/>
      <c r="L449" s="150"/>
      <c r="M449" s="156"/>
      <c r="T449" s="157"/>
      <c r="AT449" s="152" t="s">
        <v>159</v>
      </c>
      <c r="AU449" s="152" t="s">
        <v>87</v>
      </c>
      <c r="AV449" s="12" t="s">
        <v>87</v>
      </c>
      <c r="AW449" s="12" t="s">
        <v>39</v>
      </c>
      <c r="AX449" s="12" t="s">
        <v>78</v>
      </c>
      <c r="AY449" s="152" t="s">
        <v>147</v>
      </c>
    </row>
    <row r="450" spans="2:65" s="12" customFormat="1" ht="22.5">
      <c r="B450" s="150"/>
      <c r="D450" s="151" t="s">
        <v>159</v>
      </c>
      <c r="E450" s="152" t="s">
        <v>32</v>
      </c>
      <c r="F450" s="153" t="s">
        <v>1847</v>
      </c>
      <c r="H450" s="154">
        <v>173.35</v>
      </c>
      <c r="I450" s="155"/>
      <c r="L450" s="150"/>
      <c r="M450" s="156"/>
      <c r="T450" s="157"/>
      <c r="AT450" s="152" t="s">
        <v>159</v>
      </c>
      <c r="AU450" s="152" t="s">
        <v>87</v>
      </c>
      <c r="AV450" s="12" t="s">
        <v>87</v>
      </c>
      <c r="AW450" s="12" t="s">
        <v>39</v>
      </c>
      <c r="AX450" s="12" t="s">
        <v>78</v>
      </c>
      <c r="AY450" s="152" t="s">
        <v>147</v>
      </c>
    </row>
    <row r="451" spans="2:65" s="13" customFormat="1" ht="11.25">
      <c r="B451" s="158"/>
      <c r="D451" s="151" t="s">
        <v>159</v>
      </c>
      <c r="E451" s="159" t="s">
        <v>32</v>
      </c>
      <c r="F451" s="160" t="s">
        <v>162</v>
      </c>
      <c r="H451" s="161">
        <v>2709.0670000000005</v>
      </c>
      <c r="I451" s="162"/>
      <c r="L451" s="158"/>
      <c r="M451" s="163"/>
      <c r="T451" s="164"/>
      <c r="AT451" s="159" t="s">
        <v>159</v>
      </c>
      <c r="AU451" s="159" t="s">
        <v>87</v>
      </c>
      <c r="AV451" s="13" t="s">
        <v>155</v>
      </c>
      <c r="AW451" s="13" t="s">
        <v>39</v>
      </c>
      <c r="AX451" s="13" t="s">
        <v>85</v>
      </c>
      <c r="AY451" s="159" t="s">
        <v>147</v>
      </c>
    </row>
    <row r="452" spans="2:65" s="1" customFormat="1" ht="37.9" customHeight="1">
      <c r="B452" s="34"/>
      <c r="C452" s="133" t="s">
        <v>391</v>
      </c>
      <c r="D452" s="133" t="s">
        <v>150</v>
      </c>
      <c r="E452" s="134" t="s">
        <v>1905</v>
      </c>
      <c r="F452" s="135" t="s">
        <v>1906</v>
      </c>
      <c r="G452" s="136" t="s">
        <v>165</v>
      </c>
      <c r="H452" s="137">
        <v>206.42699999999999</v>
      </c>
      <c r="I452" s="138"/>
      <c r="J452" s="139">
        <f>ROUND(I452*H452,2)</f>
        <v>0</v>
      </c>
      <c r="K452" s="135" t="s">
        <v>154</v>
      </c>
      <c r="L452" s="34"/>
      <c r="M452" s="140" t="s">
        <v>32</v>
      </c>
      <c r="N452" s="141" t="s">
        <v>49</v>
      </c>
      <c r="P452" s="142">
        <f>O452*H452</f>
        <v>0</v>
      </c>
      <c r="Q452" s="142">
        <v>2.1000000000000001E-4</v>
      </c>
      <c r="R452" s="142">
        <f>Q452*H452</f>
        <v>4.334967E-2</v>
      </c>
      <c r="S452" s="142">
        <v>0</v>
      </c>
      <c r="T452" s="143">
        <f>S452*H452</f>
        <v>0</v>
      </c>
      <c r="AR452" s="144" t="s">
        <v>284</v>
      </c>
      <c r="AT452" s="144" t="s">
        <v>150</v>
      </c>
      <c r="AU452" s="144" t="s">
        <v>87</v>
      </c>
      <c r="AY452" s="18" t="s">
        <v>147</v>
      </c>
      <c r="BE452" s="145">
        <f>IF(N452="základní",J452,0)</f>
        <v>0</v>
      </c>
      <c r="BF452" s="145">
        <f>IF(N452="snížená",J452,0)</f>
        <v>0</v>
      </c>
      <c r="BG452" s="145">
        <f>IF(N452="zákl. přenesená",J452,0)</f>
        <v>0</v>
      </c>
      <c r="BH452" s="145">
        <f>IF(N452="sníž. přenesená",J452,0)</f>
        <v>0</v>
      </c>
      <c r="BI452" s="145">
        <f>IF(N452="nulová",J452,0)</f>
        <v>0</v>
      </c>
      <c r="BJ452" s="18" t="s">
        <v>85</v>
      </c>
      <c r="BK452" s="145">
        <f>ROUND(I452*H452,2)</f>
        <v>0</v>
      </c>
      <c r="BL452" s="18" t="s">
        <v>284</v>
      </c>
      <c r="BM452" s="144" t="s">
        <v>1907</v>
      </c>
    </row>
    <row r="453" spans="2:65" s="1" customFormat="1" ht="11.25">
      <c r="B453" s="34"/>
      <c r="D453" s="146" t="s">
        <v>157</v>
      </c>
      <c r="F453" s="147" t="s">
        <v>1908</v>
      </c>
      <c r="I453" s="148"/>
      <c r="L453" s="34"/>
      <c r="M453" s="149"/>
      <c r="T453" s="55"/>
      <c r="AT453" s="18" t="s">
        <v>157</v>
      </c>
      <c r="AU453" s="18" t="s">
        <v>87</v>
      </c>
    </row>
    <row r="454" spans="2:65" s="14" customFormat="1" ht="11.25">
      <c r="B454" s="166"/>
      <c r="D454" s="151" t="s">
        <v>159</v>
      </c>
      <c r="E454" s="167" t="s">
        <v>32</v>
      </c>
      <c r="F454" s="168" t="s">
        <v>105</v>
      </c>
      <c r="H454" s="167" t="s">
        <v>32</v>
      </c>
      <c r="I454" s="169"/>
      <c r="L454" s="166"/>
      <c r="M454" s="170"/>
      <c r="T454" s="171"/>
      <c r="AT454" s="167" t="s">
        <v>159</v>
      </c>
      <c r="AU454" s="167" t="s">
        <v>87</v>
      </c>
      <c r="AV454" s="14" t="s">
        <v>85</v>
      </c>
      <c r="AW454" s="14" t="s">
        <v>39</v>
      </c>
      <c r="AX454" s="14" t="s">
        <v>78</v>
      </c>
      <c r="AY454" s="167" t="s">
        <v>147</v>
      </c>
    </row>
    <row r="455" spans="2:65" s="12" customFormat="1" ht="11.25">
      <c r="B455" s="150"/>
      <c r="D455" s="151" t="s">
        <v>159</v>
      </c>
      <c r="E455" s="152" t="s">
        <v>32</v>
      </c>
      <c r="F455" s="153" t="s">
        <v>1852</v>
      </c>
      <c r="H455" s="154">
        <v>206.42699999999999</v>
      </c>
      <c r="I455" s="155"/>
      <c r="L455" s="150"/>
      <c r="M455" s="156"/>
      <c r="T455" s="157"/>
      <c r="AT455" s="152" t="s">
        <v>159</v>
      </c>
      <c r="AU455" s="152" t="s">
        <v>87</v>
      </c>
      <c r="AV455" s="12" t="s">
        <v>87</v>
      </c>
      <c r="AW455" s="12" t="s">
        <v>39</v>
      </c>
      <c r="AX455" s="12" t="s">
        <v>85</v>
      </c>
      <c r="AY455" s="152" t="s">
        <v>147</v>
      </c>
    </row>
    <row r="456" spans="2:65" s="1" customFormat="1" ht="37.9" customHeight="1">
      <c r="B456" s="34"/>
      <c r="C456" s="133" t="s">
        <v>396</v>
      </c>
      <c r="D456" s="133" t="s">
        <v>150</v>
      </c>
      <c r="E456" s="134" t="s">
        <v>587</v>
      </c>
      <c r="F456" s="135" t="s">
        <v>588</v>
      </c>
      <c r="G456" s="136" t="s">
        <v>165</v>
      </c>
      <c r="H456" s="137">
        <v>2154.8919999999998</v>
      </c>
      <c r="I456" s="138"/>
      <c r="J456" s="139">
        <f>ROUND(I456*H456,2)</f>
        <v>0</v>
      </c>
      <c r="K456" s="135" t="s">
        <v>154</v>
      </c>
      <c r="L456" s="34"/>
      <c r="M456" s="140" t="s">
        <v>32</v>
      </c>
      <c r="N456" s="141" t="s">
        <v>49</v>
      </c>
      <c r="P456" s="142">
        <f>O456*H456</f>
        <v>0</v>
      </c>
      <c r="Q456" s="142">
        <v>2.9E-4</v>
      </c>
      <c r="R456" s="142">
        <f>Q456*H456</f>
        <v>0.62491867999999995</v>
      </c>
      <c r="S456" s="142">
        <v>0</v>
      </c>
      <c r="T456" s="143">
        <f>S456*H456</f>
        <v>0</v>
      </c>
      <c r="AR456" s="144" t="s">
        <v>284</v>
      </c>
      <c r="AT456" s="144" t="s">
        <v>150</v>
      </c>
      <c r="AU456" s="144" t="s">
        <v>87</v>
      </c>
      <c r="AY456" s="18" t="s">
        <v>147</v>
      </c>
      <c r="BE456" s="145">
        <f>IF(N456="základní",J456,0)</f>
        <v>0</v>
      </c>
      <c r="BF456" s="145">
        <f>IF(N456="snížená",J456,0)</f>
        <v>0</v>
      </c>
      <c r="BG456" s="145">
        <f>IF(N456="zákl. přenesená",J456,0)</f>
        <v>0</v>
      </c>
      <c r="BH456" s="145">
        <f>IF(N456="sníž. přenesená",J456,0)</f>
        <v>0</v>
      </c>
      <c r="BI456" s="145">
        <f>IF(N456="nulová",J456,0)</f>
        <v>0</v>
      </c>
      <c r="BJ456" s="18" t="s">
        <v>85</v>
      </c>
      <c r="BK456" s="145">
        <f>ROUND(I456*H456,2)</f>
        <v>0</v>
      </c>
      <c r="BL456" s="18" t="s">
        <v>284</v>
      </c>
      <c r="BM456" s="144" t="s">
        <v>1909</v>
      </c>
    </row>
    <row r="457" spans="2:65" s="1" customFormat="1" ht="11.25">
      <c r="B457" s="34"/>
      <c r="D457" s="146" t="s">
        <v>157</v>
      </c>
      <c r="F457" s="147" t="s">
        <v>590</v>
      </c>
      <c r="I457" s="148"/>
      <c r="L457" s="34"/>
      <c r="M457" s="149"/>
      <c r="T457" s="55"/>
      <c r="AT457" s="18" t="s">
        <v>157</v>
      </c>
      <c r="AU457" s="18" t="s">
        <v>87</v>
      </c>
    </row>
    <row r="458" spans="2:65" s="14" customFormat="1" ht="11.25">
      <c r="B458" s="166"/>
      <c r="D458" s="151" t="s">
        <v>159</v>
      </c>
      <c r="E458" s="167" t="s">
        <v>32</v>
      </c>
      <c r="F458" s="168" t="s">
        <v>105</v>
      </c>
      <c r="H458" s="167" t="s">
        <v>32</v>
      </c>
      <c r="I458" s="169"/>
      <c r="L458" s="166"/>
      <c r="M458" s="170"/>
      <c r="T458" s="171"/>
      <c r="AT458" s="167" t="s">
        <v>159</v>
      </c>
      <c r="AU458" s="167" t="s">
        <v>87</v>
      </c>
      <c r="AV458" s="14" t="s">
        <v>85</v>
      </c>
      <c r="AW458" s="14" t="s">
        <v>39</v>
      </c>
      <c r="AX458" s="14" t="s">
        <v>78</v>
      </c>
      <c r="AY458" s="167" t="s">
        <v>147</v>
      </c>
    </row>
    <row r="459" spans="2:65" s="12" customFormat="1" ht="11.25">
      <c r="B459" s="150"/>
      <c r="D459" s="151" t="s">
        <v>159</v>
      </c>
      <c r="E459" s="152" t="s">
        <v>32</v>
      </c>
      <c r="F459" s="153" t="s">
        <v>1834</v>
      </c>
      <c r="H459" s="154">
        <v>202.58600000000001</v>
      </c>
      <c r="I459" s="155"/>
      <c r="L459" s="150"/>
      <c r="M459" s="156"/>
      <c r="T459" s="157"/>
      <c r="AT459" s="152" t="s">
        <v>159</v>
      </c>
      <c r="AU459" s="152" t="s">
        <v>87</v>
      </c>
      <c r="AV459" s="12" t="s">
        <v>87</v>
      </c>
      <c r="AW459" s="12" t="s">
        <v>39</v>
      </c>
      <c r="AX459" s="12" t="s">
        <v>78</v>
      </c>
      <c r="AY459" s="152" t="s">
        <v>147</v>
      </c>
    </row>
    <row r="460" spans="2:65" s="12" customFormat="1" ht="11.25">
      <c r="B460" s="150"/>
      <c r="D460" s="151" t="s">
        <v>159</v>
      </c>
      <c r="E460" s="152" t="s">
        <v>32</v>
      </c>
      <c r="F460" s="153" t="s">
        <v>1835</v>
      </c>
      <c r="H460" s="154">
        <v>169.80199999999999</v>
      </c>
      <c r="I460" s="155"/>
      <c r="L460" s="150"/>
      <c r="M460" s="156"/>
      <c r="T460" s="157"/>
      <c r="AT460" s="152" t="s">
        <v>159</v>
      </c>
      <c r="AU460" s="152" t="s">
        <v>87</v>
      </c>
      <c r="AV460" s="12" t="s">
        <v>87</v>
      </c>
      <c r="AW460" s="12" t="s">
        <v>39</v>
      </c>
      <c r="AX460" s="12" t="s">
        <v>78</v>
      </c>
      <c r="AY460" s="152" t="s">
        <v>147</v>
      </c>
    </row>
    <row r="461" spans="2:65" s="12" customFormat="1" ht="11.25">
      <c r="B461" s="150"/>
      <c r="D461" s="151" t="s">
        <v>159</v>
      </c>
      <c r="E461" s="152" t="s">
        <v>32</v>
      </c>
      <c r="F461" s="153" t="s">
        <v>1836</v>
      </c>
      <c r="H461" s="154">
        <v>95.406999999999996</v>
      </c>
      <c r="I461" s="155"/>
      <c r="L461" s="150"/>
      <c r="M461" s="156"/>
      <c r="T461" s="157"/>
      <c r="AT461" s="152" t="s">
        <v>159</v>
      </c>
      <c r="AU461" s="152" t="s">
        <v>87</v>
      </c>
      <c r="AV461" s="12" t="s">
        <v>87</v>
      </c>
      <c r="AW461" s="12" t="s">
        <v>39</v>
      </c>
      <c r="AX461" s="12" t="s">
        <v>78</v>
      </c>
      <c r="AY461" s="152" t="s">
        <v>147</v>
      </c>
    </row>
    <row r="462" spans="2:65" s="12" customFormat="1" ht="11.25">
      <c r="B462" s="150"/>
      <c r="D462" s="151" t="s">
        <v>159</v>
      </c>
      <c r="E462" s="152" t="s">
        <v>32</v>
      </c>
      <c r="F462" s="153" t="s">
        <v>1837</v>
      </c>
      <c r="H462" s="154">
        <v>163.23500000000001</v>
      </c>
      <c r="I462" s="155"/>
      <c r="L462" s="150"/>
      <c r="M462" s="156"/>
      <c r="T462" s="157"/>
      <c r="AT462" s="152" t="s">
        <v>159</v>
      </c>
      <c r="AU462" s="152" t="s">
        <v>87</v>
      </c>
      <c r="AV462" s="12" t="s">
        <v>87</v>
      </c>
      <c r="AW462" s="12" t="s">
        <v>39</v>
      </c>
      <c r="AX462" s="12" t="s">
        <v>78</v>
      </c>
      <c r="AY462" s="152" t="s">
        <v>147</v>
      </c>
    </row>
    <row r="463" spans="2:65" s="12" customFormat="1" ht="11.25">
      <c r="B463" s="150"/>
      <c r="D463" s="151" t="s">
        <v>159</v>
      </c>
      <c r="E463" s="152" t="s">
        <v>32</v>
      </c>
      <c r="F463" s="153" t="s">
        <v>1838</v>
      </c>
      <c r="H463" s="154">
        <v>563.70500000000004</v>
      </c>
      <c r="I463" s="155"/>
      <c r="L463" s="150"/>
      <c r="M463" s="156"/>
      <c r="T463" s="157"/>
      <c r="AT463" s="152" t="s">
        <v>159</v>
      </c>
      <c r="AU463" s="152" t="s">
        <v>87</v>
      </c>
      <c r="AV463" s="12" t="s">
        <v>87</v>
      </c>
      <c r="AW463" s="12" t="s">
        <v>39</v>
      </c>
      <c r="AX463" s="12" t="s">
        <v>78</v>
      </c>
      <c r="AY463" s="152" t="s">
        <v>147</v>
      </c>
    </row>
    <row r="464" spans="2:65" s="12" customFormat="1" ht="11.25">
      <c r="B464" s="150"/>
      <c r="D464" s="151" t="s">
        <v>159</v>
      </c>
      <c r="E464" s="152" t="s">
        <v>32</v>
      </c>
      <c r="F464" s="153" t="s">
        <v>1839</v>
      </c>
      <c r="H464" s="154">
        <v>178.822</v>
      </c>
      <c r="I464" s="155"/>
      <c r="L464" s="150"/>
      <c r="M464" s="156"/>
      <c r="T464" s="157"/>
      <c r="AT464" s="152" t="s">
        <v>159</v>
      </c>
      <c r="AU464" s="152" t="s">
        <v>87</v>
      </c>
      <c r="AV464" s="12" t="s">
        <v>87</v>
      </c>
      <c r="AW464" s="12" t="s">
        <v>39</v>
      </c>
      <c r="AX464" s="12" t="s">
        <v>78</v>
      </c>
      <c r="AY464" s="152" t="s">
        <v>147</v>
      </c>
    </row>
    <row r="465" spans="2:65" s="12" customFormat="1" ht="11.25">
      <c r="B465" s="150"/>
      <c r="D465" s="151" t="s">
        <v>159</v>
      </c>
      <c r="E465" s="152" t="s">
        <v>32</v>
      </c>
      <c r="F465" s="153" t="s">
        <v>1840</v>
      </c>
      <c r="H465" s="154">
        <v>87.141999999999996</v>
      </c>
      <c r="I465" s="155"/>
      <c r="L465" s="150"/>
      <c r="M465" s="156"/>
      <c r="T465" s="157"/>
      <c r="AT465" s="152" t="s">
        <v>159</v>
      </c>
      <c r="AU465" s="152" t="s">
        <v>87</v>
      </c>
      <c r="AV465" s="12" t="s">
        <v>87</v>
      </c>
      <c r="AW465" s="12" t="s">
        <v>39</v>
      </c>
      <c r="AX465" s="12" t="s">
        <v>78</v>
      </c>
      <c r="AY465" s="152" t="s">
        <v>147</v>
      </c>
    </row>
    <row r="466" spans="2:65" s="12" customFormat="1" ht="11.25">
      <c r="B466" s="150"/>
      <c r="D466" s="151" t="s">
        <v>159</v>
      </c>
      <c r="E466" s="152" t="s">
        <v>32</v>
      </c>
      <c r="F466" s="153" t="s">
        <v>1841</v>
      </c>
      <c r="H466" s="154">
        <v>211.584</v>
      </c>
      <c r="I466" s="155"/>
      <c r="L466" s="150"/>
      <c r="M466" s="156"/>
      <c r="T466" s="157"/>
      <c r="AT466" s="152" t="s">
        <v>159</v>
      </c>
      <c r="AU466" s="152" t="s">
        <v>87</v>
      </c>
      <c r="AV466" s="12" t="s">
        <v>87</v>
      </c>
      <c r="AW466" s="12" t="s">
        <v>39</v>
      </c>
      <c r="AX466" s="12" t="s">
        <v>78</v>
      </c>
      <c r="AY466" s="152" t="s">
        <v>147</v>
      </c>
    </row>
    <row r="467" spans="2:65" s="12" customFormat="1" ht="11.25">
      <c r="B467" s="150"/>
      <c r="D467" s="151" t="s">
        <v>159</v>
      </c>
      <c r="E467" s="152" t="s">
        <v>32</v>
      </c>
      <c r="F467" s="153" t="s">
        <v>1842</v>
      </c>
      <c r="H467" s="154">
        <v>201.06399999999999</v>
      </c>
      <c r="I467" s="155"/>
      <c r="L467" s="150"/>
      <c r="M467" s="156"/>
      <c r="T467" s="157"/>
      <c r="AT467" s="152" t="s">
        <v>159</v>
      </c>
      <c r="AU467" s="152" t="s">
        <v>87</v>
      </c>
      <c r="AV467" s="12" t="s">
        <v>87</v>
      </c>
      <c r="AW467" s="12" t="s">
        <v>39</v>
      </c>
      <c r="AX467" s="12" t="s">
        <v>78</v>
      </c>
      <c r="AY467" s="152" t="s">
        <v>147</v>
      </c>
    </row>
    <row r="468" spans="2:65" s="12" customFormat="1" ht="11.25">
      <c r="B468" s="150"/>
      <c r="D468" s="151" t="s">
        <v>159</v>
      </c>
      <c r="E468" s="152" t="s">
        <v>32</v>
      </c>
      <c r="F468" s="153" t="s">
        <v>1843</v>
      </c>
      <c r="H468" s="154">
        <v>100.97</v>
      </c>
      <c r="I468" s="155"/>
      <c r="L468" s="150"/>
      <c r="M468" s="156"/>
      <c r="T468" s="157"/>
      <c r="AT468" s="152" t="s">
        <v>159</v>
      </c>
      <c r="AU468" s="152" t="s">
        <v>87</v>
      </c>
      <c r="AV468" s="12" t="s">
        <v>87</v>
      </c>
      <c r="AW468" s="12" t="s">
        <v>39</v>
      </c>
      <c r="AX468" s="12" t="s">
        <v>78</v>
      </c>
      <c r="AY468" s="152" t="s">
        <v>147</v>
      </c>
    </row>
    <row r="469" spans="2:65" s="12" customFormat="1" ht="11.25">
      <c r="B469" s="150"/>
      <c r="D469" s="151" t="s">
        <v>159</v>
      </c>
      <c r="E469" s="152" t="s">
        <v>32</v>
      </c>
      <c r="F469" s="153" t="s">
        <v>1844</v>
      </c>
      <c r="H469" s="154">
        <v>235.42699999999999</v>
      </c>
      <c r="I469" s="155"/>
      <c r="L469" s="150"/>
      <c r="M469" s="156"/>
      <c r="T469" s="157"/>
      <c r="AT469" s="152" t="s">
        <v>159</v>
      </c>
      <c r="AU469" s="152" t="s">
        <v>87</v>
      </c>
      <c r="AV469" s="12" t="s">
        <v>87</v>
      </c>
      <c r="AW469" s="12" t="s">
        <v>39</v>
      </c>
      <c r="AX469" s="12" t="s">
        <v>78</v>
      </c>
      <c r="AY469" s="152" t="s">
        <v>147</v>
      </c>
    </row>
    <row r="470" spans="2:65" s="12" customFormat="1" ht="11.25">
      <c r="B470" s="150"/>
      <c r="D470" s="151" t="s">
        <v>159</v>
      </c>
      <c r="E470" s="152" t="s">
        <v>32</v>
      </c>
      <c r="F470" s="153" t="s">
        <v>1845</v>
      </c>
      <c r="H470" s="154">
        <v>217.38300000000001</v>
      </c>
      <c r="I470" s="155"/>
      <c r="L470" s="150"/>
      <c r="M470" s="156"/>
      <c r="T470" s="157"/>
      <c r="AT470" s="152" t="s">
        <v>159</v>
      </c>
      <c r="AU470" s="152" t="s">
        <v>87</v>
      </c>
      <c r="AV470" s="12" t="s">
        <v>87</v>
      </c>
      <c r="AW470" s="12" t="s">
        <v>39</v>
      </c>
      <c r="AX470" s="12" t="s">
        <v>78</v>
      </c>
      <c r="AY470" s="152" t="s">
        <v>147</v>
      </c>
    </row>
    <row r="471" spans="2:65" s="12" customFormat="1" ht="11.25">
      <c r="B471" s="150"/>
      <c r="D471" s="151" t="s">
        <v>159</v>
      </c>
      <c r="E471" s="152" t="s">
        <v>32</v>
      </c>
      <c r="F471" s="153" t="s">
        <v>1846</v>
      </c>
      <c r="H471" s="154">
        <v>108.59</v>
      </c>
      <c r="I471" s="155"/>
      <c r="L471" s="150"/>
      <c r="M471" s="156"/>
      <c r="T471" s="157"/>
      <c r="AT471" s="152" t="s">
        <v>159</v>
      </c>
      <c r="AU471" s="152" t="s">
        <v>87</v>
      </c>
      <c r="AV471" s="12" t="s">
        <v>87</v>
      </c>
      <c r="AW471" s="12" t="s">
        <v>39</v>
      </c>
      <c r="AX471" s="12" t="s">
        <v>78</v>
      </c>
      <c r="AY471" s="152" t="s">
        <v>147</v>
      </c>
    </row>
    <row r="472" spans="2:65" s="12" customFormat="1" ht="22.5">
      <c r="B472" s="150"/>
      <c r="D472" s="151" t="s">
        <v>159</v>
      </c>
      <c r="E472" s="152" t="s">
        <v>32</v>
      </c>
      <c r="F472" s="153" t="s">
        <v>1847</v>
      </c>
      <c r="H472" s="154">
        <v>173.35</v>
      </c>
      <c r="I472" s="155"/>
      <c r="L472" s="150"/>
      <c r="M472" s="156"/>
      <c r="T472" s="157"/>
      <c r="AT472" s="152" t="s">
        <v>159</v>
      </c>
      <c r="AU472" s="152" t="s">
        <v>87</v>
      </c>
      <c r="AV472" s="12" t="s">
        <v>87</v>
      </c>
      <c r="AW472" s="12" t="s">
        <v>39</v>
      </c>
      <c r="AX472" s="12" t="s">
        <v>78</v>
      </c>
      <c r="AY472" s="152" t="s">
        <v>147</v>
      </c>
    </row>
    <row r="473" spans="2:65" s="12" customFormat="1" ht="11.25">
      <c r="B473" s="150"/>
      <c r="D473" s="151" t="s">
        <v>159</v>
      </c>
      <c r="E473" s="152" t="s">
        <v>32</v>
      </c>
      <c r="F473" s="153" t="s">
        <v>1910</v>
      </c>
      <c r="H473" s="154">
        <v>-554.17499999999995</v>
      </c>
      <c r="I473" s="155"/>
      <c r="L473" s="150"/>
      <c r="M473" s="156"/>
      <c r="T473" s="157"/>
      <c r="AT473" s="152" t="s">
        <v>159</v>
      </c>
      <c r="AU473" s="152" t="s">
        <v>87</v>
      </c>
      <c r="AV473" s="12" t="s">
        <v>87</v>
      </c>
      <c r="AW473" s="12" t="s">
        <v>39</v>
      </c>
      <c r="AX473" s="12" t="s">
        <v>78</v>
      </c>
      <c r="AY473" s="152" t="s">
        <v>147</v>
      </c>
    </row>
    <row r="474" spans="2:65" s="13" customFormat="1" ht="11.25">
      <c r="B474" s="158"/>
      <c r="D474" s="151" t="s">
        <v>159</v>
      </c>
      <c r="E474" s="159" t="s">
        <v>32</v>
      </c>
      <c r="F474" s="160" t="s">
        <v>162</v>
      </c>
      <c r="H474" s="161">
        <v>2154.8920000000007</v>
      </c>
      <c r="I474" s="162"/>
      <c r="L474" s="158"/>
      <c r="M474" s="163"/>
      <c r="T474" s="164"/>
      <c r="AT474" s="159" t="s">
        <v>159</v>
      </c>
      <c r="AU474" s="159" t="s">
        <v>87</v>
      </c>
      <c r="AV474" s="13" t="s">
        <v>155</v>
      </c>
      <c r="AW474" s="13" t="s">
        <v>39</v>
      </c>
      <c r="AX474" s="13" t="s">
        <v>85</v>
      </c>
      <c r="AY474" s="159" t="s">
        <v>147</v>
      </c>
    </row>
    <row r="475" spans="2:65" s="1" customFormat="1" ht="44.25" customHeight="1">
      <c r="B475" s="34"/>
      <c r="C475" s="133" t="s">
        <v>405</v>
      </c>
      <c r="D475" s="133" t="s">
        <v>150</v>
      </c>
      <c r="E475" s="134" t="s">
        <v>1911</v>
      </c>
      <c r="F475" s="135" t="s">
        <v>1912</v>
      </c>
      <c r="G475" s="136" t="s">
        <v>165</v>
      </c>
      <c r="H475" s="137">
        <v>206.42699999999999</v>
      </c>
      <c r="I475" s="138"/>
      <c r="J475" s="139">
        <f>ROUND(I475*H475,2)</f>
        <v>0</v>
      </c>
      <c r="K475" s="135" t="s">
        <v>154</v>
      </c>
      <c r="L475" s="34"/>
      <c r="M475" s="140" t="s">
        <v>32</v>
      </c>
      <c r="N475" s="141" t="s">
        <v>49</v>
      </c>
      <c r="P475" s="142">
        <f>O475*H475</f>
        <v>0</v>
      </c>
      <c r="Q475" s="142">
        <v>2.9E-4</v>
      </c>
      <c r="R475" s="142">
        <f>Q475*H475</f>
        <v>5.986383E-2</v>
      </c>
      <c r="S475" s="142">
        <v>0</v>
      </c>
      <c r="T475" s="143">
        <f>S475*H475</f>
        <v>0</v>
      </c>
      <c r="AR475" s="144" t="s">
        <v>284</v>
      </c>
      <c r="AT475" s="144" t="s">
        <v>150</v>
      </c>
      <c r="AU475" s="144" t="s">
        <v>87</v>
      </c>
      <c r="AY475" s="18" t="s">
        <v>147</v>
      </c>
      <c r="BE475" s="145">
        <f>IF(N475="základní",J475,0)</f>
        <v>0</v>
      </c>
      <c r="BF475" s="145">
        <f>IF(N475="snížená",J475,0)</f>
        <v>0</v>
      </c>
      <c r="BG475" s="145">
        <f>IF(N475="zákl. přenesená",J475,0)</f>
        <v>0</v>
      </c>
      <c r="BH475" s="145">
        <f>IF(N475="sníž. přenesená",J475,0)</f>
        <v>0</v>
      </c>
      <c r="BI475" s="145">
        <f>IF(N475="nulová",J475,0)</f>
        <v>0</v>
      </c>
      <c r="BJ475" s="18" t="s">
        <v>85</v>
      </c>
      <c r="BK475" s="145">
        <f>ROUND(I475*H475,2)</f>
        <v>0</v>
      </c>
      <c r="BL475" s="18" t="s">
        <v>284</v>
      </c>
      <c r="BM475" s="144" t="s">
        <v>1913</v>
      </c>
    </row>
    <row r="476" spans="2:65" s="1" customFormat="1" ht="11.25">
      <c r="B476" s="34"/>
      <c r="D476" s="146" t="s">
        <v>157</v>
      </c>
      <c r="F476" s="147" t="s">
        <v>1914</v>
      </c>
      <c r="I476" s="148"/>
      <c r="L476" s="34"/>
      <c r="M476" s="149"/>
      <c r="T476" s="55"/>
      <c r="AT476" s="18" t="s">
        <v>157</v>
      </c>
      <c r="AU476" s="18" t="s">
        <v>87</v>
      </c>
    </row>
    <row r="477" spans="2:65" s="14" customFormat="1" ht="11.25">
      <c r="B477" s="166"/>
      <c r="D477" s="151" t="s">
        <v>159</v>
      </c>
      <c r="E477" s="167" t="s">
        <v>32</v>
      </c>
      <c r="F477" s="168" t="s">
        <v>105</v>
      </c>
      <c r="H477" s="167" t="s">
        <v>32</v>
      </c>
      <c r="I477" s="169"/>
      <c r="L477" s="166"/>
      <c r="M477" s="170"/>
      <c r="T477" s="171"/>
      <c r="AT477" s="167" t="s">
        <v>159</v>
      </c>
      <c r="AU477" s="167" t="s">
        <v>87</v>
      </c>
      <c r="AV477" s="14" t="s">
        <v>85</v>
      </c>
      <c r="AW477" s="14" t="s">
        <v>39</v>
      </c>
      <c r="AX477" s="14" t="s">
        <v>78</v>
      </c>
      <c r="AY477" s="167" t="s">
        <v>147</v>
      </c>
    </row>
    <row r="478" spans="2:65" s="12" customFormat="1" ht="11.25">
      <c r="B478" s="150"/>
      <c r="D478" s="151" t="s">
        <v>159</v>
      </c>
      <c r="E478" s="152" t="s">
        <v>32</v>
      </c>
      <c r="F478" s="153" t="s">
        <v>1852</v>
      </c>
      <c r="H478" s="154">
        <v>206.42699999999999</v>
      </c>
      <c r="I478" s="155"/>
      <c r="L478" s="150"/>
      <c r="M478" s="156"/>
      <c r="T478" s="157"/>
      <c r="AT478" s="152" t="s">
        <v>159</v>
      </c>
      <c r="AU478" s="152" t="s">
        <v>87</v>
      </c>
      <c r="AV478" s="12" t="s">
        <v>87</v>
      </c>
      <c r="AW478" s="12" t="s">
        <v>39</v>
      </c>
      <c r="AX478" s="12" t="s">
        <v>85</v>
      </c>
      <c r="AY478" s="152" t="s">
        <v>147</v>
      </c>
    </row>
    <row r="479" spans="2:65" s="1" customFormat="1" ht="44.25" customHeight="1">
      <c r="B479" s="34"/>
      <c r="C479" s="133" t="s">
        <v>410</v>
      </c>
      <c r="D479" s="133" t="s">
        <v>150</v>
      </c>
      <c r="E479" s="134" t="s">
        <v>600</v>
      </c>
      <c r="F479" s="135" t="s">
        <v>601</v>
      </c>
      <c r="G479" s="136" t="s">
        <v>165</v>
      </c>
      <c r="H479" s="137">
        <v>1262.5709999999999</v>
      </c>
      <c r="I479" s="138"/>
      <c r="J479" s="139">
        <f>ROUND(I479*H479,2)</f>
        <v>0</v>
      </c>
      <c r="K479" s="135" t="s">
        <v>154</v>
      </c>
      <c r="L479" s="34"/>
      <c r="M479" s="140" t="s">
        <v>32</v>
      </c>
      <c r="N479" s="141" t="s">
        <v>49</v>
      </c>
      <c r="P479" s="142">
        <f>O479*H479</f>
        <v>0</v>
      </c>
      <c r="Q479" s="142">
        <v>1.0000000000000001E-5</v>
      </c>
      <c r="R479" s="142">
        <f>Q479*H479</f>
        <v>1.262571E-2</v>
      </c>
      <c r="S479" s="142">
        <v>0</v>
      </c>
      <c r="T479" s="143">
        <f>S479*H479</f>
        <v>0</v>
      </c>
      <c r="AR479" s="144" t="s">
        <v>284</v>
      </c>
      <c r="AT479" s="144" t="s">
        <v>150</v>
      </c>
      <c r="AU479" s="144" t="s">
        <v>87</v>
      </c>
      <c r="AY479" s="18" t="s">
        <v>147</v>
      </c>
      <c r="BE479" s="145">
        <f>IF(N479="základní",J479,0)</f>
        <v>0</v>
      </c>
      <c r="BF479" s="145">
        <f>IF(N479="snížená",J479,0)</f>
        <v>0</v>
      </c>
      <c r="BG479" s="145">
        <f>IF(N479="zákl. přenesená",J479,0)</f>
        <v>0</v>
      </c>
      <c r="BH479" s="145">
        <f>IF(N479="sníž. přenesená",J479,0)</f>
        <v>0</v>
      </c>
      <c r="BI479" s="145">
        <f>IF(N479="nulová",J479,0)</f>
        <v>0</v>
      </c>
      <c r="BJ479" s="18" t="s">
        <v>85</v>
      </c>
      <c r="BK479" s="145">
        <f>ROUND(I479*H479,2)</f>
        <v>0</v>
      </c>
      <c r="BL479" s="18" t="s">
        <v>284</v>
      </c>
      <c r="BM479" s="144" t="s">
        <v>1915</v>
      </c>
    </row>
    <row r="480" spans="2:65" s="1" customFormat="1" ht="11.25">
      <c r="B480" s="34"/>
      <c r="D480" s="146" t="s">
        <v>157</v>
      </c>
      <c r="F480" s="147" t="s">
        <v>603</v>
      </c>
      <c r="I480" s="148"/>
      <c r="L480" s="34"/>
      <c r="M480" s="149"/>
      <c r="T480" s="55"/>
      <c r="AT480" s="18" t="s">
        <v>157</v>
      </c>
      <c r="AU480" s="18" t="s">
        <v>87</v>
      </c>
    </row>
    <row r="481" spans="2:65" s="1" customFormat="1" ht="19.5">
      <c r="B481" s="34"/>
      <c r="D481" s="151" t="s">
        <v>168</v>
      </c>
      <c r="F481" s="165" t="s">
        <v>604</v>
      </c>
      <c r="I481" s="148"/>
      <c r="L481" s="34"/>
      <c r="M481" s="149"/>
      <c r="T481" s="55"/>
      <c r="AT481" s="18" t="s">
        <v>168</v>
      </c>
      <c r="AU481" s="18" t="s">
        <v>87</v>
      </c>
    </row>
    <row r="482" spans="2:65" s="12" customFormat="1" ht="11.25">
      <c r="B482" s="150"/>
      <c r="D482" s="151" t="s">
        <v>159</v>
      </c>
      <c r="E482" s="152" t="s">
        <v>32</v>
      </c>
      <c r="F482" s="153" t="s">
        <v>1916</v>
      </c>
      <c r="H482" s="154">
        <v>1262.5709999999999</v>
      </c>
      <c r="I482" s="155"/>
      <c r="L482" s="150"/>
      <c r="M482" s="156"/>
      <c r="T482" s="157"/>
      <c r="AT482" s="152" t="s">
        <v>159</v>
      </c>
      <c r="AU482" s="152" t="s">
        <v>87</v>
      </c>
      <c r="AV482" s="12" t="s">
        <v>87</v>
      </c>
      <c r="AW482" s="12" t="s">
        <v>39</v>
      </c>
      <c r="AX482" s="12" t="s">
        <v>85</v>
      </c>
      <c r="AY482" s="152" t="s">
        <v>147</v>
      </c>
    </row>
    <row r="483" spans="2:65" s="1" customFormat="1" ht="33" customHeight="1">
      <c r="B483" s="34"/>
      <c r="C483" s="133" t="s">
        <v>418</v>
      </c>
      <c r="D483" s="133" t="s">
        <v>150</v>
      </c>
      <c r="E483" s="134" t="s">
        <v>632</v>
      </c>
      <c r="F483" s="135" t="s">
        <v>633</v>
      </c>
      <c r="G483" s="136" t="s">
        <v>165</v>
      </c>
      <c r="H483" s="137">
        <v>554.17499999999995</v>
      </c>
      <c r="I483" s="138"/>
      <c r="J483" s="139">
        <f>ROUND(I483*H483,2)</f>
        <v>0</v>
      </c>
      <c r="K483" s="135" t="s">
        <v>32</v>
      </c>
      <c r="L483" s="34"/>
      <c r="M483" s="140" t="s">
        <v>32</v>
      </c>
      <c r="N483" s="141" t="s">
        <v>49</v>
      </c>
      <c r="P483" s="142">
        <f>O483*H483</f>
        <v>0</v>
      </c>
      <c r="Q483" s="142">
        <v>2.1000000000000001E-4</v>
      </c>
      <c r="R483" s="142">
        <f>Q483*H483</f>
        <v>0.11637675</v>
      </c>
      <c r="S483" s="142">
        <v>0</v>
      </c>
      <c r="T483" s="143">
        <f>S483*H483</f>
        <v>0</v>
      </c>
      <c r="AR483" s="144" t="s">
        <v>284</v>
      </c>
      <c r="AT483" s="144" t="s">
        <v>150</v>
      </c>
      <c r="AU483" s="144" t="s">
        <v>87</v>
      </c>
      <c r="AY483" s="18" t="s">
        <v>147</v>
      </c>
      <c r="BE483" s="145">
        <f>IF(N483="základní",J483,0)</f>
        <v>0</v>
      </c>
      <c r="BF483" s="145">
        <f>IF(N483="snížená",J483,0)</f>
        <v>0</v>
      </c>
      <c r="BG483" s="145">
        <f>IF(N483="zákl. přenesená",J483,0)</f>
        <v>0</v>
      </c>
      <c r="BH483" s="145">
        <f>IF(N483="sníž. přenesená",J483,0)</f>
        <v>0</v>
      </c>
      <c r="BI483" s="145">
        <f>IF(N483="nulová",J483,0)</f>
        <v>0</v>
      </c>
      <c r="BJ483" s="18" t="s">
        <v>85</v>
      </c>
      <c r="BK483" s="145">
        <f>ROUND(I483*H483,2)</f>
        <v>0</v>
      </c>
      <c r="BL483" s="18" t="s">
        <v>284</v>
      </c>
      <c r="BM483" s="144" t="s">
        <v>1917</v>
      </c>
    </row>
    <row r="484" spans="2:65" s="14" customFormat="1" ht="11.25">
      <c r="B484" s="166"/>
      <c r="D484" s="151" t="s">
        <v>159</v>
      </c>
      <c r="E484" s="167" t="s">
        <v>32</v>
      </c>
      <c r="F484" s="168" t="s">
        <v>105</v>
      </c>
      <c r="H484" s="167" t="s">
        <v>32</v>
      </c>
      <c r="I484" s="169"/>
      <c r="L484" s="166"/>
      <c r="M484" s="170"/>
      <c r="T484" s="171"/>
      <c r="AT484" s="167" t="s">
        <v>159</v>
      </c>
      <c r="AU484" s="167" t="s">
        <v>87</v>
      </c>
      <c r="AV484" s="14" t="s">
        <v>85</v>
      </c>
      <c r="AW484" s="14" t="s">
        <v>39</v>
      </c>
      <c r="AX484" s="14" t="s">
        <v>78</v>
      </c>
      <c r="AY484" s="167" t="s">
        <v>147</v>
      </c>
    </row>
    <row r="485" spans="2:65" s="12" customFormat="1" ht="11.25">
      <c r="B485" s="150"/>
      <c r="D485" s="151" t="s">
        <v>159</v>
      </c>
      <c r="E485" s="152" t="s">
        <v>32</v>
      </c>
      <c r="F485" s="153" t="s">
        <v>1918</v>
      </c>
      <c r="H485" s="154">
        <v>51.12</v>
      </c>
      <c r="I485" s="155"/>
      <c r="L485" s="150"/>
      <c r="M485" s="156"/>
      <c r="T485" s="157"/>
      <c r="AT485" s="152" t="s">
        <v>159</v>
      </c>
      <c r="AU485" s="152" t="s">
        <v>87</v>
      </c>
      <c r="AV485" s="12" t="s">
        <v>87</v>
      </c>
      <c r="AW485" s="12" t="s">
        <v>39</v>
      </c>
      <c r="AX485" s="12" t="s">
        <v>78</v>
      </c>
      <c r="AY485" s="152" t="s">
        <v>147</v>
      </c>
    </row>
    <row r="486" spans="2:65" s="12" customFormat="1" ht="11.25">
      <c r="B486" s="150"/>
      <c r="D486" s="151" t="s">
        <v>159</v>
      </c>
      <c r="E486" s="152" t="s">
        <v>32</v>
      </c>
      <c r="F486" s="153" t="s">
        <v>1919</v>
      </c>
      <c r="H486" s="154">
        <v>44.04</v>
      </c>
      <c r="I486" s="155"/>
      <c r="L486" s="150"/>
      <c r="M486" s="156"/>
      <c r="T486" s="157"/>
      <c r="AT486" s="152" t="s">
        <v>159</v>
      </c>
      <c r="AU486" s="152" t="s">
        <v>87</v>
      </c>
      <c r="AV486" s="12" t="s">
        <v>87</v>
      </c>
      <c r="AW486" s="12" t="s">
        <v>39</v>
      </c>
      <c r="AX486" s="12" t="s">
        <v>78</v>
      </c>
      <c r="AY486" s="152" t="s">
        <v>147</v>
      </c>
    </row>
    <row r="487" spans="2:65" s="12" customFormat="1" ht="11.25">
      <c r="B487" s="150"/>
      <c r="D487" s="151" t="s">
        <v>159</v>
      </c>
      <c r="E487" s="152" t="s">
        <v>32</v>
      </c>
      <c r="F487" s="153" t="s">
        <v>1920</v>
      </c>
      <c r="H487" s="154">
        <v>42.164999999999999</v>
      </c>
      <c r="I487" s="155"/>
      <c r="L487" s="150"/>
      <c r="M487" s="156"/>
      <c r="T487" s="157"/>
      <c r="AT487" s="152" t="s">
        <v>159</v>
      </c>
      <c r="AU487" s="152" t="s">
        <v>87</v>
      </c>
      <c r="AV487" s="12" t="s">
        <v>87</v>
      </c>
      <c r="AW487" s="12" t="s">
        <v>39</v>
      </c>
      <c r="AX487" s="12" t="s">
        <v>78</v>
      </c>
      <c r="AY487" s="152" t="s">
        <v>147</v>
      </c>
    </row>
    <row r="488" spans="2:65" s="12" customFormat="1" ht="11.25">
      <c r="B488" s="150"/>
      <c r="D488" s="151" t="s">
        <v>159</v>
      </c>
      <c r="E488" s="152" t="s">
        <v>32</v>
      </c>
      <c r="F488" s="153" t="s">
        <v>1921</v>
      </c>
      <c r="H488" s="154">
        <v>155.85</v>
      </c>
      <c r="I488" s="155"/>
      <c r="L488" s="150"/>
      <c r="M488" s="156"/>
      <c r="T488" s="157"/>
      <c r="AT488" s="152" t="s">
        <v>159</v>
      </c>
      <c r="AU488" s="152" t="s">
        <v>87</v>
      </c>
      <c r="AV488" s="12" t="s">
        <v>87</v>
      </c>
      <c r="AW488" s="12" t="s">
        <v>39</v>
      </c>
      <c r="AX488" s="12" t="s">
        <v>78</v>
      </c>
      <c r="AY488" s="152" t="s">
        <v>147</v>
      </c>
    </row>
    <row r="489" spans="2:65" s="12" customFormat="1" ht="11.25">
      <c r="B489" s="150"/>
      <c r="D489" s="151" t="s">
        <v>159</v>
      </c>
      <c r="E489" s="152" t="s">
        <v>32</v>
      </c>
      <c r="F489" s="153" t="s">
        <v>1922</v>
      </c>
      <c r="H489" s="154">
        <v>45.84</v>
      </c>
      <c r="I489" s="155"/>
      <c r="L489" s="150"/>
      <c r="M489" s="156"/>
      <c r="T489" s="157"/>
      <c r="AT489" s="152" t="s">
        <v>159</v>
      </c>
      <c r="AU489" s="152" t="s">
        <v>87</v>
      </c>
      <c r="AV489" s="12" t="s">
        <v>87</v>
      </c>
      <c r="AW489" s="12" t="s">
        <v>39</v>
      </c>
      <c r="AX489" s="12" t="s">
        <v>78</v>
      </c>
      <c r="AY489" s="152" t="s">
        <v>147</v>
      </c>
    </row>
    <row r="490" spans="2:65" s="12" customFormat="1" ht="11.25">
      <c r="B490" s="150"/>
      <c r="D490" s="151" t="s">
        <v>159</v>
      </c>
      <c r="E490" s="152" t="s">
        <v>32</v>
      </c>
      <c r="F490" s="153" t="s">
        <v>1923</v>
      </c>
      <c r="H490" s="154">
        <v>52.38</v>
      </c>
      <c r="I490" s="155"/>
      <c r="L490" s="150"/>
      <c r="M490" s="156"/>
      <c r="T490" s="157"/>
      <c r="AT490" s="152" t="s">
        <v>159</v>
      </c>
      <c r="AU490" s="152" t="s">
        <v>87</v>
      </c>
      <c r="AV490" s="12" t="s">
        <v>87</v>
      </c>
      <c r="AW490" s="12" t="s">
        <v>39</v>
      </c>
      <c r="AX490" s="12" t="s">
        <v>78</v>
      </c>
      <c r="AY490" s="152" t="s">
        <v>147</v>
      </c>
    </row>
    <row r="491" spans="2:65" s="12" customFormat="1" ht="11.25">
      <c r="B491" s="150"/>
      <c r="D491" s="151" t="s">
        <v>159</v>
      </c>
      <c r="E491" s="152" t="s">
        <v>32</v>
      </c>
      <c r="F491" s="153" t="s">
        <v>1924</v>
      </c>
      <c r="H491" s="154">
        <v>50.28</v>
      </c>
      <c r="I491" s="155"/>
      <c r="L491" s="150"/>
      <c r="M491" s="156"/>
      <c r="T491" s="157"/>
      <c r="AT491" s="152" t="s">
        <v>159</v>
      </c>
      <c r="AU491" s="152" t="s">
        <v>87</v>
      </c>
      <c r="AV491" s="12" t="s">
        <v>87</v>
      </c>
      <c r="AW491" s="12" t="s">
        <v>39</v>
      </c>
      <c r="AX491" s="12" t="s">
        <v>78</v>
      </c>
      <c r="AY491" s="152" t="s">
        <v>147</v>
      </c>
    </row>
    <row r="492" spans="2:65" s="12" customFormat="1" ht="11.25">
      <c r="B492" s="150"/>
      <c r="D492" s="151" t="s">
        <v>159</v>
      </c>
      <c r="E492" s="152" t="s">
        <v>32</v>
      </c>
      <c r="F492" s="153" t="s">
        <v>1925</v>
      </c>
      <c r="H492" s="154">
        <v>58.89</v>
      </c>
      <c r="I492" s="155"/>
      <c r="L492" s="150"/>
      <c r="M492" s="156"/>
      <c r="T492" s="157"/>
      <c r="AT492" s="152" t="s">
        <v>159</v>
      </c>
      <c r="AU492" s="152" t="s">
        <v>87</v>
      </c>
      <c r="AV492" s="12" t="s">
        <v>87</v>
      </c>
      <c r="AW492" s="12" t="s">
        <v>39</v>
      </c>
      <c r="AX492" s="12" t="s">
        <v>78</v>
      </c>
      <c r="AY492" s="152" t="s">
        <v>147</v>
      </c>
    </row>
    <row r="493" spans="2:65" s="12" customFormat="1" ht="11.25">
      <c r="B493" s="150"/>
      <c r="D493" s="151" t="s">
        <v>159</v>
      </c>
      <c r="E493" s="152" t="s">
        <v>32</v>
      </c>
      <c r="F493" s="153" t="s">
        <v>1926</v>
      </c>
      <c r="H493" s="154">
        <v>53.61</v>
      </c>
      <c r="I493" s="155"/>
      <c r="L493" s="150"/>
      <c r="M493" s="156"/>
      <c r="T493" s="157"/>
      <c r="AT493" s="152" t="s">
        <v>159</v>
      </c>
      <c r="AU493" s="152" t="s">
        <v>87</v>
      </c>
      <c r="AV493" s="12" t="s">
        <v>87</v>
      </c>
      <c r="AW493" s="12" t="s">
        <v>39</v>
      </c>
      <c r="AX493" s="12" t="s">
        <v>78</v>
      </c>
      <c r="AY493" s="152" t="s">
        <v>147</v>
      </c>
    </row>
    <row r="494" spans="2:65" s="13" customFormat="1" ht="11.25">
      <c r="B494" s="158"/>
      <c r="D494" s="151" t="s">
        <v>159</v>
      </c>
      <c r="E494" s="159" t="s">
        <v>32</v>
      </c>
      <c r="F494" s="160" t="s">
        <v>162</v>
      </c>
      <c r="H494" s="161">
        <v>554.17499999999995</v>
      </c>
      <c r="I494" s="162"/>
      <c r="L494" s="158"/>
      <c r="M494" s="163"/>
      <c r="T494" s="164"/>
      <c r="AT494" s="159" t="s">
        <v>159</v>
      </c>
      <c r="AU494" s="159" t="s">
        <v>87</v>
      </c>
      <c r="AV494" s="13" t="s">
        <v>155</v>
      </c>
      <c r="AW494" s="13" t="s">
        <v>39</v>
      </c>
      <c r="AX494" s="13" t="s">
        <v>85</v>
      </c>
      <c r="AY494" s="159" t="s">
        <v>147</v>
      </c>
    </row>
    <row r="495" spans="2:65" s="11" customFormat="1" ht="25.9" customHeight="1">
      <c r="B495" s="121"/>
      <c r="D495" s="122" t="s">
        <v>77</v>
      </c>
      <c r="E495" s="123" t="s">
        <v>322</v>
      </c>
      <c r="F495" s="123" t="s">
        <v>643</v>
      </c>
      <c r="I495" s="124"/>
      <c r="J495" s="125">
        <f>BK495</f>
        <v>0</v>
      </c>
      <c r="L495" s="121"/>
      <c r="M495" s="126"/>
      <c r="P495" s="127">
        <f>P496</f>
        <v>0</v>
      </c>
      <c r="R495" s="127">
        <f>R496</f>
        <v>0.38705999999999996</v>
      </c>
      <c r="T495" s="128">
        <f>T496</f>
        <v>5.13626</v>
      </c>
      <c r="AR495" s="122" t="s">
        <v>190</v>
      </c>
      <c r="AT495" s="129" t="s">
        <v>77</v>
      </c>
      <c r="AU495" s="129" t="s">
        <v>78</v>
      </c>
      <c r="AY495" s="122" t="s">
        <v>147</v>
      </c>
      <c r="BK495" s="130">
        <f>BK496</f>
        <v>0</v>
      </c>
    </row>
    <row r="496" spans="2:65" s="11" customFormat="1" ht="22.9" customHeight="1">
      <c r="B496" s="121"/>
      <c r="D496" s="122" t="s">
        <v>77</v>
      </c>
      <c r="E496" s="131" t="s">
        <v>644</v>
      </c>
      <c r="F496" s="131" t="s">
        <v>645</v>
      </c>
      <c r="I496" s="124"/>
      <c r="J496" s="132">
        <f>BK496</f>
        <v>0</v>
      </c>
      <c r="L496" s="121"/>
      <c r="M496" s="126"/>
      <c r="P496" s="127">
        <f>SUM(P497:P554)</f>
        <v>0</v>
      </c>
      <c r="R496" s="127">
        <f>SUM(R497:R554)</f>
        <v>0.38705999999999996</v>
      </c>
      <c r="T496" s="128">
        <f>SUM(T497:T554)</f>
        <v>5.13626</v>
      </c>
      <c r="AR496" s="122" t="s">
        <v>190</v>
      </c>
      <c r="AT496" s="129" t="s">
        <v>77</v>
      </c>
      <c r="AU496" s="129" t="s">
        <v>85</v>
      </c>
      <c r="AY496" s="122" t="s">
        <v>147</v>
      </c>
      <c r="BK496" s="130">
        <f>SUM(BK497:BK554)</f>
        <v>0</v>
      </c>
    </row>
    <row r="497" spans="2:65" s="1" customFormat="1" ht="24.2" customHeight="1">
      <c r="B497" s="34"/>
      <c r="C497" s="133" t="s">
        <v>425</v>
      </c>
      <c r="D497" s="133" t="s">
        <v>150</v>
      </c>
      <c r="E497" s="134" t="s">
        <v>647</v>
      </c>
      <c r="F497" s="135" t="s">
        <v>648</v>
      </c>
      <c r="G497" s="136" t="s">
        <v>242</v>
      </c>
      <c r="H497" s="137">
        <v>230</v>
      </c>
      <c r="I497" s="138"/>
      <c r="J497" s="139">
        <f>ROUND(I497*H497,2)</f>
        <v>0</v>
      </c>
      <c r="K497" s="135" t="s">
        <v>154</v>
      </c>
      <c r="L497" s="34"/>
      <c r="M497" s="140" t="s">
        <v>32</v>
      </c>
      <c r="N497" s="141" t="s">
        <v>49</v>
      </c>
      <c r="P497" s="142">
        <f>O497*H497</f>
        <v>0</v>
      </c>
      <c r="Q497" s="142">
        <v>1.4999999999999999E-4</v>
      </c>
      <c r="R497" s="142">
        <f>Q497*H497</f>
        <v>3.4499999999999996E-2</v>
      </c>
      <c r="S497" s="142">
        <v>0</v>
      </c>
      <c r="T497" s="143">
        <f>S497*H497</f>
        <v>0</v>
      </c>
      <c r="AR497" s="144" t="s">
        <v>649</v>
      </c>
      <c r="AT497" s="144" t="s">
        <v>150</v>
      </c>
      <c r="AU497" s="144" t="s">
        <v>87</v>
      </c>
      <c r="AY497" s="18" t="s">
        <v>147</v>
      </c>
      <c r="BE497" s="145">
        <f>IF(N497="základní",J497,0)</f>
        <v>0</v>
      </c>
      <c r="BF497" s="145">
        <f>IF(N497="snížená",J497,0)</f>
        <v>0</v>
      </c>
      <c r="BG497" s="145">
        <f>IF(N497="zákl. přenesená",J497,0)</f>
        <v>0</v>
      </c>
      <c r="BH497" s="145">
        <f>IF(N497="sníž. přenesená",J497,0)</f>
        <v>0</v>
      </c>
      <c r="BI497" s="145">
        <f>IF(N497="nulová",J497,0)</f>
        <v>0</v>
      </c>
      <c r="BJ497" s="18" t="s">
        <v>85</v>
      </c>
      <c r="BK497" s="145">
        <f>ROUND(I497*H497,2)</f>
        <v>0</v>
      </c>
      <c r="BL497" s="18" t="s">
        <v>649</v>
      </c>
      <c r="BM497" s="144" t="s">
        <v>1927</v>
      </c>
    </row>
    <row r="498" spans="2:65" s="1" customFormat="1" ht="11.25">
      <c r="B498" s="34"/>
      <c r="D498" s="146" t="s">
        <v>157</v>
      </c>
      <c r="F498" s="147" t="s">
        <v>651</v>
      </c>
      <c r="I498" s="148"/>
      <c r="L498" s="34"/>
      <c r="M498" s="149"/>
      <c r="T498" s="55"/>
      <c r="AT498" s="18" t="s">
        <v>157</v>
      </c>
      <c r="AU498" s="18" t="s">
        <v>87</v>
      </c>
    </row>
    <row r="499" spans="2:65" s="12" customFormat="1" ht="11.25">
      <c r="B499" s="150"/>
      <c r="D499" s="151" t="s">
        <v>159</v>
      </c>
      <c r="E499" s="152" t="s">
        <v>32</v>
      </c>
      <c r="F499" s="153" t="s">
        <v>1928</v>
      </c>
      <c r="H499" s="154">
        <v>230</v>
      </c>
      <c r="I499" s="155"/>
      <c r="L499" s="150"/>
      <c r="M499" s="156"/>
      <c r="T499" s="157"/>
      <c r="AT499" s="152" t="s">
        <v>159</v>
      </c>
      <c r="AU499" s="152" t="s">
        <v>87</v>
      </c>
      <c r="AV499" s="12" t="s">
        <v>87</v>
      </c>
      <c r="AW499" s="12" t="s">
        <v>39</v>
      </c>
      <c r="AX499" s="12" t="s">
        <v>85</v>
      </c>
      <c r="AY499" s="152" t="s">
        <v>147</v>
      </c>
    </row>
    <row r="500" spans="2:65" s="1" customFormat="1" ht="24.2" customHeight="1">
      <c r="B500" s="34"/>
      <c r="C500" s="133" t="s">
        <v>461</v>
      </c>
      <c r="D500" s="133" t="s">
        <v>150</v>
      </c>
      <c r="E500" s="134" t="s">
        <v>654</v>
      </c>
      <c r="F500" s="135" t="s">
        <v>655</v>
      </c>
      <c r="G500" s="136" t="s">
        <v>242</v>
      </c>
      <c r="H500" s="137">
        <v>400</v>
      </c>
      <c r="I500" s="138"/>
      <c r="J500" s="139">
        <f>ROUND(I500*H500,2)</f>
        <v>0</v>
      </c>
      <c r="K500" s="135" t="s">
        <v>154</v>
      </c>
      <c r="L500" s="34"/>
      <c r="M500" s="140" t="s">
        <v>32</v>
      </c>
      <c r="N500" s="141" t="s">
        <v>49</v>
      </c>
      <c r="P500" s="142">
        <f>O500*H500</f>
        <v>0</v>
      </c>
      <c r="Q500" s="142">
        <v>1.4999999999999999E-4</v>
      </c>
      <c r="R500" s="142">
        <f>Q500*H500</f>
        <v>0.06</v>
      </c>
      <c r="S500" s="142">
        <v>0</v>
      </c>
      <c r="T500" s="143">
        <f>S500*H500</f>
        <v>0</v>
      </c>
      <c r="AR500" s="144" t="s">
        <v>649</v>
      </c>
      <c r="AT500" s="144" t="s">
        <v>150</v>
      </c>
      <c r="AU500" s="144" t="s">
        <v>87</v>
      </c>
      <c r="AY500" s="18" t="s">
        <v>147</v>
      </c>
      <c r="BE500" s="145">
        <f>IF(N500="základní",J500,0)</f>
        <v>0</v>
      </c>
      <c r="BF500" s="145">
        <f>IF(N500="snížená",J500,0)</f>
        <v>0</v>
      </c>
      <c r="BG500" s="145">
        <f>IF(N500="zákl. přenesená",J500,0)</f>
        <v>0</v>
      </c>
      <c r="BH500" s="145">
        <f>IF(N500="sníž. přenesená",J500,0)</f>
        <v>0</v>
      </c>
      <c r="BI500" s="145">
        <f>IF(N500="nulová",J500,0)</f>
        <v>0</v>
      </c>
      <c r="BJ500" s="18" t="s">
        <v>85</v>
      </c>
      <c r="BK500" s="145">
        <f>ROUND(I500*H500,2)</f>
        <v>0</v>
      </c>
      <c r="BL500" s="18" t="s">
        <v>649</v>
      </c>
      <c r="BM500" s="144" t="s">
        <v>1929</v>
      </c>
    </row>
    <row r="501" spans="2:65" s="1" customFormat="1" ht="11.25">
      <c r="B501" s="34"/>
      <c r="D501" s="146" t="s">
        <v>157</v>
      </c>
      <c r="F501" s="147" t="s">
        <v>657</v>
      </c>
      <c r="I501" s="148"/>
      <c r="L501" s="34"/>
      <c r="M501" s="149"/>
      <c r="T501" s="55"/>
      <c r="AT501" s="18" t="s">
        <v>157</v>
      </c>
      <c r="AU501" s="18" t="s">
        <v>87</v>
      </c>
    </row>
    <row r="502" spans="2:65" s="12" customFormat="1" ht="11.25">
      <c r="B502" s="150"/>
      <c r="D502" s="151" t="s">
        <v>159</v>
      </c>
      <c r="E502" s="152" t="s">
        <v>32</v>
      </c>
      <c r="F502" s="153" t="s">
        <v>1930</v>
      </c>
      <c r="H502" s="154">
        <v>400</v>
      </c>
      <c r="I502" s="155"/>
      <c r="L502" s="150"/>
      <c r="M502" s="156"/>
      <c r="T502" s="157"/>
      <c r="AT502" s="152" t="s">
        <v>159</v>
      </c>
      <c r="AU502" s="152" t="s">
        <v>87</v>
      </c>
      <c r="AV502" s="12" t="s">
        <v>87</v>
      </c>
      <c r="AW502" s="12" t="s">
        <v>39</v>
      </c>
      <c r="AX502" s="12" t="s">
        <v>85</v>
      </c>
      <c r="AY502" s="152" t="s">
        <v>147</v>
      </c>
    </row>
    <row r="503" spans="2:65" s="1" customFormat="1" ht="24.2" customHeight="1">
      <c r="B503" s="34"/>
      <c r="C503" s="133" t="s">
        <v>468</v>
      </c>
      <c r="D503" s="133" t="s">
        <v>150</v>
      </c>
      <c r="E503" s="134" t="s">
        <v>660</v>
      </c>
      <c r="F503" s="135" t="s">
        <v>661</v>
      </c>
      <c r="G503" s="136" t="s">
        <v>242</v>
      </c>
      <c r="H503" s="137">
        <v>200</v>
      </c>
      <c r="I503" s="138"/>
      <c r="J503" s="139">
        <f>ROUND(I503*H503,2)</f>
        <v>0</v>
      </c>
      <c r="K503" s="135" t="s">
        <v>154</v>
      </c>
      <c r="L503" s="34"/>
      <c r="M503" s="140" t="s">
        <v>32</v>
      </c>
      <c r="N503" s="141" t="s">
        <v>49</v>
      </c>
      <c r="P503" s="142">
        <f>O503*H503</f>
        <v>0</v>
      </c>
      <c r="Q503" s="142">
        <v>3.5E-4</v>
      </c>
      <c r="R503" s="142">
        <f>Q503*H503</f>
        <v>6.9999999999999993E-2</v>
      </c>
      <c r="S503" s="142">
        <v>0</v>
      </c>
      <c r="T503" s="143">
        <f>S503*H503</f>
        <v>0</v>
      </c>
      <c r="AR503" s="144" t="s">
        <v>649</v>
      </c>
      <c r="AT503" s="144" t="s">
        <v>150</v>
      </c>
      <c r="AU503" s="144" t="s">
        <v>87</v>
      </c>
      <c r="AY503" s="18" t="s">
        <v>147</v>
      </c>
      <c r="BE503" s="145">
        <f>IF(N503="základní",J503,0)</f>
        <v>0</v>
      </c>
      <c r="BF503" s="145">
        <f>IF(N503="snížená",J503,0)</f>
        <v>0</v>
      </c>
      <c r="BG503" s="145">
        <f>IF(N503="zákl. přenesená",J503,0)</f>
        <v>0</v>
      </c>
      <c r="BH503" s="145">
        <f>IF(N503="sníž. přenesená",J503,0)</f>
        <v>0</v>
      </c>
      <c r="BI503" s="145">
        <f>IF(N503="nulová",J503,0)</f>
        <v>0</v>
      </c>
      <c r="BJ503" s="18" t="s">
        <v>85</v>
      </c>
      <c r="BK503" s="145">
        <f>ROUND(I503*H503,2)</f>
        <v>0</v>
      </c>
      <c r="BL503" s="18" t="s">
        <v>649</v>
      </c>
      <c r="BM503" s="144" t="s">
        <v>1931</v>
      </c>
    </row>
    <row r="504" spans="2:65" s="1" customFormat="1" ht="11.25">
      <c r="B504" s="34"/>
      <c r="D504" s="146" t="s">
        <v>157</v>
      </c>
      <c r="F504" s="147" t="s">
        <v>663</v>
      </c>
      <c r="I504" s="148"/>
      <c r="L504" s="34"/>
      <c r="M504" s="149"/>
      <c r="T504" s="55"/>
      <c r="AT504" s="18" t="s">
        <v>157</v>
      </c>
      <c r="AU504" s="18" t="s">
        <v>87</v>
      </c>
    </row>
    <row r="505" spans="2:65" s="12" customFormat="1" ht="11.25">
      <c r="B505" s="150"/>
      <c r="D505" s="151" t="s">
        <v>159</v>
      </c>
      <c r="E505" s="152" t="s">
        <v>32</v>
      </c>
      <c r="F505" s="153" t="s">
        <v>1932</v>
      </c>
      <c r="H505" s="154">
        <v>200</v>
      </c>
      <c r="I505" s="155"/>
      <c r="L505" s="150"/>
      <c r="M505" s="156"/>
      <c r="T505" s="157"/>
      <c r="AT505" s="152" t="s">
        <v>159</v>
      </c>
      <c r="AU505" s="152" t="s">
        <v>87</v>
      </c>
      <c r="AV505" s="12" t="s">
        <v>87</v>
      </c>
      <c r="AW505" s="12" t="s">
        <v>39</v>
      </c>
      <c r="AX505" s="12" t="s">
        <v>85</v>
      </c>
      <c r="AY505" s="152" t="s">
        <v>147</v>
      </c>
    </row>
    <row r="506" spans="2:65" s="1" customFormat="1" ht="24.2" customHeight="1">
      <c r="B506" s="34"/>
      <c r="C506" s="133" t="s">
        <v>477</v>
      </c>
      <c r="D506" s="133" t="s">
        <v>150</v>
      </c>
      <c r="E506" s="134" t="s">
        <v>666</v>
      </c>
      <c r="F506" s="135" t="s">
        <v>667</v>
      </c>
      <c r="G506" s="136" t="s">
        <v>242</v>
      </c>
      <c r="H506" s="137">
        <v>80</v>
      </c>
      <c r="I506" s="138"/>
      <c r="J506" s="139">
        <f>ROUND(I506*H506,2)</f>
        <v>0</v>
      </c>
      <c r="K506" s="135" t="s">
        <v>154</v>
      </c>
      <c r="L506" s="34"/>
      <c r="M506" s="140" t="s">
        <v>32</v>
      </c>
      <c r="N506" s="141" t="s">
        <v>49</v>
      </c>
      <c r="P506" s="142">
        <f>O506*H506</f>
        <v>0</v>
      </c>
      <c r="Q506" s="142">
        <v>4.2000000000000002E-4</v>
      </c>
      <c r="R506" s="142">
        <f>Q506*H506</f>
        <v>3.3600000000000005E-2</v>
      </c>
      <c r="S506" s="142">
        <v>0</v>
      </c>
      <c r="T506" s="143">
        <f>S506*H506</f>
        <v>0</v>
      </c>
      <c r="AR506" s="144" t="s">
        <v>649</v>
      </c>
      <c r="AT506" s="144" t="s">
        <v>150</v>
      </c>
      <c r="AU506" s="144" t="s">
        <v>87</v>
      </c>
      <c r="AY506" s="18" t="s">
        <v>147</v>
      </c>
      <c r="BE506" s="145">
        <f>IF(N506="základní",J506,0)</f>
        <v>0</v>
      </c>
      <c r="BF506" s="145">
        <f>IF(N506="snížená",J506,0)</f>
        <v>0</v>
      </c>
      <c r="BG506" s="145">
        <f>IF(N506="zákl. přenesená",J506,0)</f>
        <v>0</v>
      </c>
      <c r="BH506" s="145">
        <f>IF(N506="sníž. přenesená",J506,0)</f>
        <v>0</v>
      </c>
      <c r="BI506" s="145">
        <f>IF(N506="nulová",J506,0)</f>
        <v>0</v>
      </c>
      <c r="BJ506" s="18" t="s">
        <v>85</v>
      </c>
      <c r="BK506" s="145">
        <f>ROUND(I506*H506,2)</f>
        <v>0</v>
      </c>
      <c r="BL506" s="18" t="s">
        <v>649</v>
      </c>
      <c r="BM506" s="144" t="s">
        <v>1933</v>
      </c>
    </row>
    <row r="507" spans="2:65" s="1" customFormat="1" ht="11.25">
      <c r="B507" s="34"/>
      <c r="D507" s="146" t="s">
        <v>157</v>
      </c>
      <c r="F507" s="147" t="s">
        <v>669</v>
      </c>
      <c r="I507" s="148"/>
      <c r="L507" s="34"/>
      <c r="M507" s="149"/>
      <c r="T507" s="55"/>
      <c r="AT507" s="18" t="s">
        <v>157</v>
      </c>
      <c r="AU507" s="18" t="s">
        <v>87</v>
      </c>
    </row>
    <row r="508" spans="2:65" s="12" customFormat="1" ht="11.25">
      <c r="B508" s="150"/>
      <c r="D508" s="151" t="s">
        <v>159</v>
      </c>
      <c r="E508" s="152" t="s">
        <v>32</v>
      </c>
      <c r="F508" s="153" t="s">
        <v>1934</v>
      </c>
      <c r="H508" s="154">
        <v>80</v>
      </c>
      <c r="I508" s="155"/>
      <c r="L508" s="150"/>
      <c r="M508" s="156"/>
      <c r="T508" s="157"/>
      <c r="AT508" s="152" t="s">
        <v>159</v>
      </c>
      <c r="AU508" s="152" t="s">
        <v>87</v>
      </c>
      <c r="AV508" s="12" t="s">
        <v>87</v>
      </c>
      <c r="AW508" s="12" t="s">
        <v>39</v>
      </c>
      <c r="AX508" s="12" t="s">
        <v>85</v>
      </c>
      <c r="AY508" s="152" t="s">
        <v>147</v>
      </c>
    </row>
    <row r="509" spans="2:65" s="1" customFormat="1" ht="24.2" customHeight="1">
      <c r="B509" s="34"/>
      <c r="C509" s="133" t="s">
        <v>515</v>
      </c>
      <c r="D509" s="133" t="s">
        <v>150</v>
      </c>
      <c r="E509" s="134" t="s">
        <v>671</v>
      </c>
      <c r="F509" s="135" t="s">
        <v>672</v>
      </c>
      <c r="G509" s="136" t="s">
        <v>242</v>
      </c>
      <c r="H509" s="137">
        <v>62</v>
      </c>
      <c r="I509" s="138"/>
      <c r="J509" s="139">
        <f>ROUND(I509*H509,2)</f>
        <v>0</v>
      </c>
      <c r="K509" s="135" t="s">
        <v>32</v>
      </c>
      <c r="L509" s="34"/>
      <c r="M509" s="140" t="s">
        <v>32</v>
      </c>
      <c r="N509" s="141" t="s">
        <v>49</v>
      </c>
      <c r="P509" s="142">
        <f>O509*H509</f>
        <v>0</v>
      </c>
      <c r="Q509" s="142">
        <v>9.3000000000000005E-4</v>
      </c>
      <c r="R509" s="142">
        <f>Q509*H509</f>
        <v>5.7660000000000003E-2</v>
      </c>
      <c r="S509" s="142">
        <v>0</v>
      </c>
      <c r="T509" s="143">
        <f>S509*H509</f>
        <v>0</v>
      </c>
      <c r="AR509" s="144" t="s">
        <v>649</v>
      </c>
      <c r="AT509" s="144" t="s">
        <v>150</v>
      </c>
      <c r="AU509" s="144" t="s">
        <v>87</v>
      </c>
      <c r="AY509" s="18" t="s">
        <v>147</v>
      </c>
      <c r="BE509" s="145">
        <f>IF(N509="základní",J509,0)</f>
        <v>0</v>
      </c>
      <c r="BF509" s="145">
        <f>IF(N509="snížená",J509,0)</f>
        <v>0</v>
      </c>
      <c r="BG509" s="145">
        <f>IF(N509="zákl. přenesená",J509,0)</f>
        <v>0</v>
      </c>
      <c r="BH509" s="145">
        <f>IF(N509="sníž. přenesená",J509,0)</f>
        <v>0</v>
      </c>
      <c r="BI509" s="145">
        <f>IF(N509="nulová",J509,0)</f>
        <v>0</v>
      </c>
      <c r="BJ509" s="18" t="s">
        <v>85</v>
      </c>
      <c r="BK509" s="145">
        <f>ROUND(I509*H509,2)</f>
        <v>0</v>
      </c>
      <c r="BL509" s="18" t="s">
        <v>649</v>
      </c>
      <c r="BM509" s="144" t="s">
        <v>1935</v>
      </c>
    </row>
    <row r="510" spans="2:65" s="12" customFormat="1" ht="11.25">
      <c r="B510" s="150"/>
      <c r="D510" s="151" t="s">
        <v>159</v>
      </c>
      <c r="E510" s="152" t="s">
        <v>32</v>
      </c>
      <c r="F510" s="153" t="s">
        <v>1936</v>
      </c>
      <c r="H510" s="154">
        <v>62</v>
      </c>
      <c r="I510" s="155"/>
      <c r="L510" s="150"/>
      <c r="M510" s="156"/>
      <c r="T510" s="157"/>
      <c r="AT510" s="152" t="s">
        <v>159</v>
      </c>
      <c r="AU510" s="152" t="s">
        <v>87</v>
      </c>
      <c r="AV510" s="12" t="s">
        <v>87</v>
      </c>
      <c r="AW510" s="12" t="s">
        <v>39</v>
      </c>
      <c r="AX510" s="12" t="s">
        <v>85</v>
      </c>
      <c r="AY510" s="152" t="s">
        <v>147</v>
      </c>
    </row>
    <row r="511" spans="2:65" s="1" customFormat="1" ht="33" customHeight="1">
      <c r="B511" s="34"/>
      <c r="C511" s="133" t="s">
        <v>521</v>
      </c>
      <c r="D511" s="133" t="s">
        <v>150</v>
      </c>
      <c r="E511" s="134" t="s">
        <v>676</v>
      </c>
      <c r="F511" s="135" t="s">
        <v>677</v>
      </c>
      <c r="G511" s="136" t="s">
        <v>242</v>
      </c>
      <c r="H511" s="137">
        <v>65</v>
      </c>
      <c r="I511" s="138"/>
      <c r="J511" s="139">
        <f>ROUND(I511*H511,2)</f>
        <v>0</v>
      </c>
      <c r="K511" s="135" t="s">
        <v>32</v>
      </c>
      <c r="L511" s="34"/>
      <c r="M511" s="140" t="s">
        <v>32</v>
      </c>
      <c r="N511" s="141" t="s">
        <v>49</v>
      </c>
      <c r="P511" s="142">
        <f>O511*H511</f>
        <v>0</v>
      </c>
      <c r="Q511" s="142">
        <v>2.0200000000000001E-3</v>
      </c>
      <c r="R511" s="142">
        <f>Q511*H511</f>
        <v>0.1313</v>
      </c>
      <c r="S511" s="142">
        <v>0</v>
      </c>
      <c r="T511" s="143">
        <f>S511*H511</f>
        <v>0</v>
      </c>
      <c r="AR511" s="144" t="s">
        <v>649</v>
      </c>
      <c r="AT511" s="144" t="s">
        <v>150</v>
      </c>
      <c r="AU511" s="144" t="s">
        <v>87</v>
      </c>
      <c r="AY511" s="18" t="s">
        <v>147</v>
      </c>
      <c r="BE511" s="145">
        <f>IF(N511="základní",J511,0)</f>
        <v>0</v>
      </c>
      <c r="BF511" s="145">
        <f>IF(N511="snížená",J511,0)</f>
        <v>0</v>
      </c>
      <c r="BG511" s="145">
        <f>IF(N511="zákl. přenesená",J511,0)</f>
        <v>0</v>
      </c>
      <c r="BH511" s="145">
        <f>IF(N511="sníž. přenesená",J511,0)</f>
        <v>0</v>
      </c>
      <c r="BI511" s="145">
        <f>IF(N511="nulová",J511,0)</f>
        <v>0</v>
      </c>
      <c r="BJ511" s="18" t="s">
        <v>85</v>
      </c>
      <c r="BK511" s="145">
        <f>ROUND(I511*H511,2)</f>
        <v>0</v>
      </c>
      <c r="BL511" s="18" t="s">
        <v>649</v>
      </c>
      <c r="BM511" s="144" t="s">
        <v>1937</v>
      </c>
    </row>
    <row r="512" spans="2:65" s="12" customFormat="1" ht="11.25">
      <c r="B512" s="150"/>
      <c r="D512" s="151" t="s">
        <v>159</v>
      </c>
      <c r="E512" s="152" t="s">
        <v>32</v>
      </c>
      <c r="F512" s="153" t="s">
        <v>1938</v>
      </c>
      <c r="H512" s="154">
        <v>65</v>
      </c>
      <c r="I512" s="155"/>
      <c r="L512" s="150"/>
      <c r="M512" s="156"/>
      <c r="T512" s="157"/>
      <c r="AT512" s="152" t="s">
        <v>159</v>
      </c>
      <c r="AU512" s="152" t="s">
        <v>87</v>
      </c>
      <c r="AV512" s="12" t="s">
        <v>87</v>
      </c>
      <c r="AW512" s="12" t="s">
        <v>39</v>
      </c>
      <c r="AX512" s="12" t="s">
        <v>85</v>
      </c>
      <c r="AY512" s="152" t="s">
        <v>147</v>
      </c>
    </row>
    <row r="513" spans="2:65" s="1" customFormat="1" ht="24.2" customHeight="1">
      <c r="B513" s="34"/>
      <c r="C513" s="133" t="s">
        <v>559</v>
      </c>
      <c r="D513" s="133" t="s">
        <v>150</v>
      </c>
      <c r="E513" s="134" t="s">
        <v>685</v>
      </c>
      <c r="F513" s="135" t="s">
        <v>686</v>
      </c>
      <c r="G513" s="136" t="s">
        <v>153</v>
      </c>
      <c r="H513" s="137">
        <v>10</v>
      </c>
      <c r="I513" s="138"/>
      <c r="J513" s="139">
        <f>ROUND(I513*H513,2)</f>
        <v>0</v>
      </c>
      <c r="K513" s="135" t="s">
        <v>154</v>
      </c>
      <c r="L513" s="34"/>
      <c r="M513" s="140" t="s">
        <v>32</v>
      </c>
      <c r="N513" s="141" t="s">
        <v>49</v>
      </c>
      <c r="P513" s="142">
        <f>O513*H513</f>
        <v>0</v>
      </c>
      <c r="Q513" s="142">
        <v>0</v>
      </c>
      <c r="R513" s="142">
        <f>Q513*H513</f>
        <v>0</v>
      </c>
      <c r="S513" s="142">
        <v>4.0000000000000001E-3</v>
      </c>
      <c r="T513" s="143">
        <f>S513*H513</f>
        <v>0.04</v>
      </c>
      <c r="AR513" s="144" t="s">
        <v>649</v>
      </c>
      <c r="AT513" s="144" t="s">
        <v>150</v>
      </c>
      <c r="AU513" s="144" t="s">
        <v>87</v>
      </c>
      <c r="AY513" s="18" t="s">
        <v>147</v>
      </c>
      <c r="BE513" s="145">
        <f>IF(N513="základní",J513,0)</f>
        <v>0</v>
      </c>
      <c r="BF513" s="145">
        <f>IF(N513="snížená",J513,0)</f>
        <v>0</v>
      </c>
      <c r="BG513" s="145">
        <f>IF(N513="zákl. přenesená",J513,0)</f>
        <v>0</v>
      </c>
      <c r="BH513" s="145">
        <f>IF(N513="sníž. přenesená",J513,0)</f>
        <v>0</v>
      </c>
      <c r="BI513" s="145">
        <f>IF(N513="nulová",J513,0)</f>
        <v>0</v>
      </c>
      <c r="BJ513" s="18" t="s">
        <v>85</v>
      </c>
      <c r="BK513" s="145">
        <f>ROUND(I513*H513,2)</f>
        <v>0</v>
      </c>
      <c r="BL513" s="18" t="s">
        <v>649</v>
      </c>
      <c r="BM513" s="144" t="s">
        <v>1939</v>
      </c>
    </row>
    <row r="514" spans="2:65" s="1" customFormat="1" ht="11.25">
      <c r="B514" s="34"/>
      <c r="D514" s="146" t="s">
        <v>157</v>
      </c>
      <c r="F514" s="147" t="s">
        <v>688</v>
      </c>
      <c r="I514" s="148"/>
      <c r="L514" s="34"/>
      <c r="M514" s="149"/>
      <c r="T514" s="55"/>
      <c r="AT514" s="18" t="s">
        <v>157</v>
      </c>
      <c r="AU514" s="18" t="s">
        <v>87</v>
      </c>
    </row>
    <row r="515" spans="2:65" s="12" customFormat="1" ht="11.25">
      <c r="B515" s="150"/>
      <c r="D515" s="151" t="s">
        <v>159</v>
      </c>
      <c r="E515" s="152" t="s">
        <v>32</v>
      </c>
      <c r="F515" s="153" t="s">
        <v>1940</v>
      </c>
      <c r="H515" s="154">
        <v>10</v>
      </c>
      <c r="I515" s="155"/>
      <c r="L515" s="150"/>
      <c r="M515" s="156"/>
      <c r="T515" s="157"/>
      <c r="AT515" s="152" t="s">
        <v>159</v>
      </c>
      <c r="AU515" s="152" t="s">
        <v>87</v>
      </c>
      <c r="AV515" s="12" t="s">
        <v>87</v>
      </c>
      <c r="AW515" s="12" t="s">
        <v>39</v>
      </c>
      <c r="AX515" s="12" t="s">
        <v>85</v>
      </c>
      <c r="AY515" s="152" t="s">
        <v>147</v>
      </c>
    </row>
    <row r="516" spans="2:65" s="1" customFormat="1" ht="24.2" customHeight="1">
      <c r="B516" s="34"/>
      <c r="C516" s="133" t="s">
        <v>564</v>
      </c>
      <c r="D516" s="133" t="s">
        <v>150</v>
      </c>
      <c r="E516" s="134" t="s">
        <v>691</v>
      </c>
      <c r="F516" s="135" t="s">
        <v>692</v>
      </c>
      <c r="G516" s="136" t="s">
        <v>153</v>
      </c>
      <c r="H516" s="137">
        <v>20</v>
      </c>
      <c r="I516" s="138"/>
      <c r="J516" s="139">
        <f>ROUND(I516*H516,2)</f>
        <v>0</v>
      </c>
      <c r="K516" s="135" t="s">
        <v>154</v>
      </c>
      <c r="L516" s="34"/>
      <c r="M516" s="140" t="s">
        <v>32</v>
      </c>
      <c r="N516" s="141" t="s">
        <v>49</v>
      </c>
      <c r="P516" s="142">
        <f>O516*H516</f>
        <v>0</v>
      </c>
      <c r="Q516" s="142">
        <v>0</v>
      </c>
      <c r="R516" s="142">
        <f>Q516*H516</f>
        <v>0</v>
      </c>
      <c r="S516" s="142">
        <v>1.2E-2</v>
      </c>
      <c r="T516" s="143">
        <f>S516*H516</f>
        <v>0.24</v>
      </c>
      <c r="AR516" s="144" t="s">
        <v>649</v>
      </c>
      <c r="AT516" s="144" t="s">
        <v>150</v>
      </c>
      <c r="AU516" s="144" t="s">
        <v>87</v>
      </c>
      <c r="AY516" s="18" t="s">
        <v>147</v>
      </c>
      <c r="BE516" s="145">
        <f>IF(N516="základní",J516,0)</f>
        <v>0</v>
      </c>
      <c r="BF516" s="145">
        <f>IF(N516="snížená",J516,0)</f>
        <v>0</v>
      </c>
      <c r="BG516" s="145">
        <f>IF(N516="zákl. přenesená",J516,0)</f>
        <v>0</v>
      </c>
      <c r="BH516" s="145">
        <f>IF(N516="sníž. přenesená",J516,0)</f>
        <v>0</v>
      </c>
      <c r="BI516" s="145">
        <f>IF(N516="nulová",J516,0)</f>
        <v>0</v>
      </c>
      <c r="BJ516" s="18" t="s">
        <v>85</v>
      </c>
      <c r="BK516" s="145">
        <f>ROUND(I516*H516,2)</f>
        <v>0</v>
      </c>
      <c r="BL516" s="18" t="s">
        <v>649</v>
      </c>
      <c r="BM516" s="144" t="s">
        <v>1941</v>
      </c>
    </row>
    <row r="517" spans="2:65" s="1" customFormat="1" ht="11.25">
      <c r="B517" s="34"/>
      <c r="D517" s="146" t="s">
        <v>157</v>
      </c>
      <c r="F517" s="147" t="s">
        <v>694</v>
      </c>
      <c r="I517" s="148"/>
      <c r="L517" s="34"/>
      <c r="M517" s="149"/>
      <c r="T517" s="55"/>
      <c r="AT517" s="18" t="s">
        <v>157</v>
      </c>
      <c r="AU517" s="18" t="s">
        <v>87</v>
      </c>
    </row>
    <row r="518" spans="2:65" s="12" customFormat="1" ht="11.25">
      <c r="B518" s="150"/>
      <c r="D518" s="151" t="s">
        <v>159</v>
      </c>
      <c r="E518" s="152" t="s">
        <v>32</v>
      </c>
      <c r="F518" s="153" t="s">
        <v>1942</v>
      </c>
      <c r="H518" s="154">
        <v>20</v>
      </c>
      <c r="I518" s="155"/>
      <c r="L518" s="150"/>
      <c r="M518" s="156"/>
      <c r="T518" s="157"/>
      <c r="AT518" s="152" t="s">
        <v>159</v>
      </c>
      <c r="AU518" s="152" t="s">
        <v>87</v>
      </c>
      <c r="AV518" s="12" t="s">
        <v>87</v>
      </c>
      <c r="AW518" s="12" t="s">
        <v>39</v>
      </c>
      <c r="AX518" s="12" t="s">
        <v>85</v>
      </c>
      <c r="AY518" s="152" t="s">
        <v>147</v>
      </c>
    </row>
    <row r="519" spans="2:65" s="1" customFormat="1" ht="24.2" customHeight="1">
      <c r="B519" s="34"/>
      <c r="C519" s="133" t="s">
        <v>569</v>
      </c>
      <c r="D519" s="133" t="s">
        <v>150</v>
      </c>
      <c r="E519" s="134" t="s">
        <v>696</v>
      </c>
      <c r="F519" s="135" t="s">
        <v>697</v>
      </c>
      <c r="G519" s="136" t="s">
        <v>153</v>
      </c>
      <c r="H519" s="137">
        <v>20</v>
      </c>
      <c r="I519" s="138"/>
      <c r="J519" s="139">
        <f>ROUND(I519*H519,2)</f>
        <v>0</v>
      </c>
      <c r="K519" s="135" t="s">
        <v>154</v>
      </c>
      <c r="L519" s="34"/>
      <c r="M519" s="140" t="s">
        <v>32</v>
      </c>
      <c r="N519" s="141" t="s">
        <v>49</v>
      </c>
      <c r="P519" s="142">
        <f>O519*H519</f>
        <v>0</v>
      </c>
      <c r="Q519" s="142">
        <v>0</v>
      </c>
      <c r="R519" s="142">
        <f>Q519*H519</f>
        <v>0</v>
      </c>
      <c r="S519" s="142">
        <v>1.6E-2</v>
      </c>
      <c r="T519" s="143">
        <f>S519*H519</f>
        <v>0.32</v>
      </c>
      <c r="AR519" s="144" t="s">
        <v>649</v>
      </c>
      <c r="AT519" s="144" t="s">
        <v>150</v>
      </c>
      <c r="AU519" s="144" t="s">
        <v>87</v>
      </c>
      <c r="AY519" s="18" t="s">
        <v>147</v>
      </c>
      <c r="BE519" s="145">
        <f>IF(N519="základní",J519,0)</f>
        <v>0</v>
      </c>
      <c r="BF519" s="145">
        <f>IF(N519="snížená",J519,0)</f>
        <v>0</v>
      </c>
      <c r="BG519" s="145">
        <f>IF(N519="zákl. přenesená",J519,0)</f>
        <v>0</v>
      </c>
      <c r="BH519" s="145">
        <f>IF(N519="sníž. přenesená",J519,0)</f>
        <v>0</v>
      </c>
      <c r="BI519" s="145">
        <f>IF(N519="nulová",J519,0)</f>
        <v>0</v>
      </c>
      <c r="BJ519" s="18" t="s">
        <v>85</v>
      </c>
      <c r="BK519" s="145">
        <f>ROUND(I519*H519,2)</f>
        <v>0</v>
      </c>
      <c r="BL519" s="18" t="s">
        <v>649</v>
      </c>
      <c r="BM519" s="144" t="s">
        <v>1943</v>
      </c>
    </row>
    <row r="520" spans="2:65" s="1" customFormat="1" ht="11.25">
      <c r="B520" s="34"/>
      <c r="D520" s="146" t="s">
        <v>157</v>
      </c>
      <c r="F520" s="147" t="s">
        <v>699</v>
      </c>
      <c r="I520" s="148"/>
      <c r="L520" s="34"/>
      <c r="M520" s="149"/>
      <c r="T520" s="55"/>
      <c r="AT520" s="18" t="s">
        <v>157</v>
      </c>
      <c r="AU520" s="18" t="s">
        <v>87</v>
      </c>
    </row>
    <row r="521" spans="2:65" s="12" customFormat="1" ht="11.25">
      <c r="B521" s="150"/>
      <c r="D521" s="151" t="s">
        <v>159</v>
      </c>
      <c r="E521" s="152" t="s">
        <v>32</v>
      </c>
      <c r="F521" s="153" t="s">
        <v>1942</v>
      </c>
      <c r="H521" s="154">
        <v>20</v>
      </c>
      <c r="I521" s="155"/>
      <c r="L521" s="150"/>
      <c r="M521" s="156"/>
      <c r="T521" s="157"/>
      <c r="AT521" s="152" t="s">
        <v>159</v>
      </c>
      <c r="AU521" s="152" t="s">
        <v>87</v>
      </c>
      <c r="AV521" s="12" t="s">
        <v>87</v>
      </c>
      <c r="AW521" s="12" t="s">
        <v>39</v>
      </c>
      <c r="AX521" s="12" t="s">
        <v>85</v>
      </c>
      <c r="AY521" s="152" t="s">
        <v>147</v>
      </c>
    </row>
    <row r="522" spans="2:65" s="1" customFormat="1" ht="37.9" customHeight="1">
      <c r="B522" s="34"/>
      <c r="C522" s="133" t="s">
        <v>574</v>
      </c>
      <c r="D522" s="133" t="s">
        <v>150</v>
      </c>
      <c r="E522" s="134" t="s">
        <v>702</v>
      </c>
      <c r="F522" s="135" t="s">
        <v>703</v>
      </c>
      <c r="G522" s="136" t="s">
        <v>153</v>
      </c>
      <c r="H522" s="137">
        <v>1</v>
      </c>
      <c r="I522" s="138"/>
      <c r="J522" s="139">
        <f>ROUND(I522*H522,2)</f>
        <v>0</v>
      </c>
      <c r="K522" s="135" t="s">
        <v>154</v>
      </c>
      <c r="L522" s="34"/>
      <c r="M522" s="140" t="s">
        <v>32</v>
      </c>
      <c r="N522" s="141" t="s">
        <v>49</v>
      </c>
      <c r="P522" s="142">
        <f>O522*H522</f>
        <v>0</v>
      </c>
      <c r="Q522" s="142">
        <v>0</v>
      </c>
      <c r="R522" s="142">
        <f>Q522*H522</f>
        <v>0</v>
      </c>
      <c r="S522" s="142">
        <v>0.05</v>
      </c>
      <c r="T522" s="143">
        <f>S522*H522</f>
        <v>0.05</v>
      </c>
      <c r="AR522" s="144" t="s">
        <v>649</v>
      </c>
      <c r="AT522" s="144" t="s">
        <v>150</v>
      </c>
      <c r="AU522" s="144" t="s">
        <v>87</v>
      </c>
      <c r="AY522" s="18" t="s">
        <v>147</v>
      </c>
      <c r="BE522" s="145">
        <f>IF(N522="základní",J522,0)</f>
        <v>0</v>
      </c>
      <c r="BF522" s="145">
        <f>IF(N522="snížená",J522,0)</f>
        <v>0</v>
      </c>
      <c r="BG522" s="145">
        <f>IF(N522="zákl. přenesená",J522,0)</f>
        <v>0</v>
      </c>
      <c r="BH522" s="145">
        <f>IF(N522="sníž. přenesená",J522,0)</f>
        <v>0</v>
      </c>
      <c r="BI522" s="145">
        <f>IF(N522="nulová",J522,0)</f>
        <v>0</v>
      </c>
      <c r="BJ522" s="18" t="s">
        <v>85</v>
      </c>
      <c r="BK522" s="145">
        <f>ROUND(I522*H522,2)</f>
        <v>0</v>
      </c>
      <c r="BL522" s="18" t="s">
        <v>649</v>
      </c>
      <c r="BM522" s="144" t="s">
        <v>1944</v>
      </c>
    </row>
    <row r="523" spans="2:65" s="1" customFormat="1" ht="11.25">
      <c r="B523" s="34"/>
      <c r="D523" s="146" t="s">
        <v>157</v>
      </c>
      <c r="F523" s="147" t="s">
        <v>705</v>
      </c>
      <c r="I523" s="148"/>
      <c r="L523" s="34"/>
      <c r="M523" s="149"/>
      <c r="T523" s="55"/>
      <c r="AT523" s="18" t="s">
        <v>157</v>
      </c>
      <c r="AU523" s="18" t="s">
        <v>87</v>
      </c>
    </row>
    <row r="524" spans="2:65" s="12" customFormat="1" ht="11.25">
      <c r="B524" s="150"/>
      <c r="D524" s="151" t="s">
        <v>159</v>
      </c>
      <c r="E524" s="152" t="s">
        <v>32</v>
      </c>
      <c r="F524" s="153" t="s">
        <v>1945</v>
      </c>
      <c r="H524" s="154">
        <v>1</v>
      </c>
      <c r="I524" s="155"/>
      <c r="L524" s="150"/>
      <c r="M524" s="156"/>
      <c r="T524" s="157"/>
      <c r="AT524" s="152" t="s">
        <v>159</v>
      </c>
      <c r="AU524" s="152" t="s">
        <v>87</v>
      </c>
      <c r="AV524" s="12" t="s">
        <v>87</v>
      </c>
      <c r="AW524" s="12" t="s">
        <v>39</v>
      </c>
      <c r="AX524" s="12" t="s">
        <v>85</v>
      </c>
      <c r="AY524" s="152" t="s">
        <v>147</v>
      </c>
    </row>
    <row r="525" spans="2:65" s="1" customFormat="1" ht="24.2" customHeight="1">
      <c r="B525" s="34"/>
      <c r="C525" s="133" t="s">
        <v>579</v>
      </c>
      <c r="D525" s="133" t="s">
        <v>150</v>
      </c>
      <c r="E525" s="134" t="s">
        <v>708</v>
      </c>
      <c r="F525" s="135" t="s">
        <v>709</v>
      </c>
      <c r="G525" s="136" t="s">
        <v>153</v>
      </c>
      <c r="H525" s="137">
        <v>18</v>
      </c>
      <c r="I525" s="138"/>
      <c r="J525" s="139">
        <f>ROUND(I525*H525,2)</f>
        <v>0</v>
      </c>
      <c r="K525" s="135" t="s">
        <v>154</v>
      </c>
      <c r="L525" s="34"/>
      <c r="M525" s="140" t="s">
        <v>32</v>
      </c>
      <c r="N525" s="141" t="s">
        <v>49</v>
      </c>
      <c r="P525" s="142">
        <f>O525*H525</f>
        <v>0</v>
      </c>
      <c r="Q525" s="142">
        <v>0</v>
      </c>
      <c r="R525" s="142">
        <f>Q525*H525</f>
        <v>0</v>
      </c>
      <c r="S525" s="142">
        <v>5.6999999999999998E-4</v>
      </c>
      <c r="T525" s="143">
        <f>S525*H525</f>
        <v>1.026E-2</v>
      </c>
      <c r="AR525" s="144" t="s">
        <v>649</v>
      </c>
      <c r="AT525" s="144" t="s">
        <v>150</v>
      </c>
      <c r="AU525" s="144" t="s">
        <v>87</v>
      </c>
      <c r="AY525" s="18" t="s">
        <v>147</v>
      </c>
      <c r="BE525" s="145">
        <f>IF(N525="základní",J525,0)</f>
        <v>0</v>
      </c>
      <c r="BF525" s="145">
        <f>IF(N525="snížená",J525,0)</f>
        <v>0</v>
      </c>
      <c r="BG525" s="145">
        <f>IF(N525="zákl. přenesená",J525,0)</f>
        <v>0</v>
      </c>
      <c r="BH525" s="145">
        <f>IF(N525="sníž. přenesená",J525,0)</f>
        <v>0</v>
      </c>
      <c r="BI525" s="145">
        <f>IF(N525="nulová",J525,0)</f>
        <v>0</v>
      </c>
      <c r="BJ525" s="18" t="s">
        <v>85</v>
      </c>
      <c r="BK525" s="145">
        <f>ROUND(I525*H525,2)</f>
        <v>0</v>
      </c>
      <c r="BL525" s="18" t="s">
        <v>649</v>
      </c>
      <c r="BM525" s="144" t="s">
        <v>1946</v>
      </c>
    </row>
    <row r="526" spans="2:65" s="1" customFormat="1" ht="11.25">
      <c r="B526" s="34"/>
      <c r="D526" s="146" t="s">
        <v>157</v>
      </c>
      <c r="F526" s="147" t="s">
        <v>711</v>
      </c>
      <c r="I526" s="148"/>
      <c r="L526" s="34"/>
      <c r="M526" s="149"/>
      <c r="T526" s="55"/>
      <c r="AT526" s="18" t="s">
        <v>157</v>
      </c>
      <c r="AU526" s="18" t="s">
        <v>87</v>
      </c>
    </row>
    <row r="527" spans="2:65" s="12" customFormat="1" ht="11.25">
      <c r="B527" s="150"/>
      <c r="D527" s="151" t="s">
        <v>159</v>
      </c>
      <c r="E527" s="152" t="s">
        <v>32</v>
      </c>
      <c r="F527" s="153" t="s">
        <v>1947</v>
      </c>
      <c r="H527" s="154">
        <v>18</v>
      </c>
      <c r="I527" s="155"/>
      <c r="L527" s="150"/>
      <c r="M527" s="156"/>
      <c r="T527" s="157"/>
      <c r="AT527" s="152" t="s">
        <v>159</v>
      </c>
      <c r="AU527" s="152" t="s">
        <v>87</v>
      </c>
      <c r="AV527" s="12" t="s">
        <v>87</v>
      </c>
      <c r="AW527" s="12" t="s">
        <v>39</v>
      </c>
      <c r="AX527" s="12" t="s">
        <v>85</v>
      </c>
      <c r="AY527" s="152" t="s">
        <v>147</v>
      </c>
    </row>
    <row r="528" spans="2:65" s="1" customFormat="1" ht="24.2" customHeight="1">
      <c r="B528" s="34"/>
      <c r="C528" s="133" t="s">
        <v>586</v>
      </c>
      <c r="D528" s="133" t="s">
        <v>150</v>
      </c>
      <c r="E528" s="134" t="s">
        <v>714</v>
      </c>
      <c r="F528" s="135" t="s">
        <v>715</v>
      </c>
      <c r="G528" s="136" t="s">
        <v>242</v>
      </c>
      <c r="H528" s="137">
        <v>230</v>
      </c>
      <c r="I528" s="138"/>
      <c r="J528" s="139">
        <f>ROUND(I528*H528,2)</f>
        <v>0</v>
      </c>
      <c r="K528" s="135" t="s">
        <v>32</v>
      </c>
      <c r="L528" s="34"/>
      <c r="M528" s="140" t="s">
        <v>32</v>
      </c>
      <c r="N528" s="141" t="s">
        <v>49</v>
      </c>
      <c r="P528" s="142">
        <f>O528*H528</f>
        <v>0</v>
      </c>
      <c r="Q528" s="142">
        <v>0</v>
      </c>
      <c r="R528" s="142">
        <f>Q528*H528</f>
        <v>0</v>
      </c>
      <c r="S528" s="142">
        <v>2E-3</v>
      </c>
      <c r="T528" s="143">
        <f>S528*H528</f>
        <v>0.46</v>
      </c>
      <c r="AR528" s="144" t="s">
        <v>649</v>
      </c>
      <c r="AT528" s="144" t="s">
        <v>150</v>
      </c>
      <c r="AU528" s="144" t="s">
        <v>87</v>
      </c>
      <c r="AY528" s="18" t="s">
        <v>147</v>
      </c>
      <c r="BE528" s="145">
        <f>IF(N528="základní",J528,0)</f>
        <v>0</v>
      </c>
      <c r="BF528" s="145">
        <f>IF(N528="snížená",J528,0)</f>
        <v>0</v>
      </c>
      <c r="BG528" s="145">
        <f>IF(N528="zákl. přenesená",J528,0)</f>
        <v>0</v>
      </c>
      <c r="BH528" s="145">
        <f>IF(N528="sníž. přenesená",J528,0)</f>
        <v>0</v>
      </c>
      <c r="BI528" s="145">
        <f>IF(N528="nulová",J528,0)</f>
        <v>0</v>
      </c>
      <c r="BJ528" s="18" t="s">
        <v>85</v>
      </c>
      <c r="BK528" s="145">
        <f>ROUND(I528*H528,2)</f>
        <v>0</v>
      </c>
      <c r="BL528" s="18" t="s">
        <v>649</v>
      </c>
      <c r="BM528" s="144" t="s">
        <v>1948</v>
      </c>
    </row>
    <row r="529" spans="2:65" s="12" customFormat="1" ht="11.25">
      <c r="B529" s="150"/>
      <c r="D529" s="151" t="s">
        <v>159</v>
      </c>
      <c r="E529" s="152" t="s">
        <v>32</v>
      </c>
      <c r="F529" s="153" t="s">
        <v>1928</v>
      </c>
      <c r="H529" s="154">
        <v>230</v>
      </c>
      <c r="I529" s="155"/>
      <c r="L529" s="150"/>
      <c r="M529" s="156"/>
      <c r="T529" s="157"/>
      <c r="AT529" s="152" t="s">
        <v>159</v>
      </c>
      <c r="AU529" s="152" t="s">
        <v>87</v>
      </c>
      <c r="AV529" s="12" t="s">
        <v>87</v>
      </c>
      <c r="AW529" s="12" t="s">
        <v>39</v>
      </c>
      <c r="AX529" s="12" t="s">
        <v>85</v>
      </c>
      <c r="AY529" s="152" t="s">
        <v>147</v>
      </c>
    </row>
    <row r="530" spans="2:65" s="1" customFormat="1" ht="33" customHeight="1">
      <c r="B530" s="34"/>
      <c r="C530" s="133" t="s">
        <v>592</v>
      </c>
      <c r="D530" s="133" t="s">
        <v>150</v>
      </c>
      <c r="E530" s="134" t="s">
        <v>722</v>
      </c>
      <c r="F530" s="135" t="s">
        <v>723</v>
      </c>
      <c r="G530" s="136" t="s">
        <v>242</v>
      </c>
      <c r="H530" s="137">
        <v>400</v>
      </c>
      <c r="I530" s="138"/>
      <c r="J530" s="139">
        <f>ROUND(I530*H530,2)</f>
        <v>0</v>
      </c>
      <c r="K530" s="135" t="s">
        <v>154</v>
      </c>
      <c r="L530" s="34"/>
      <c r="M530" s="140" t="s">
        <v>32</v>
      </c>
      <c r="N530" s="141" t="s">
        <v>49</v>
      </c>
      <c r="P530" s="142">
        <f>O530*H530</f>
        <v>0</v>
      </c>
      <c r="Q530" s="142">
        <v>0</v>
      </c>
      <c r="R530" s="142">
        <f>Q530*H530</f>
        <v>0</v>
      </c>
      <c r="S530" s="142">
        <v>2E-3</v>
      </c>
      <c r="T530" s="143">
        <f>S530*H530</f>
        <v>0.8</v>
      </c>
      <c r="AR530" s="144" t="s">
        <v>649</v>
      </c>
      <c r="AT530" s="144" t="s">
        <v>150</v>
      </c>
      <c r="AU530" s="144" t="s">
        <v>87</v>
      </c>
      <c r="AY530" s="18" t="s">
        <v>147</v>
      </c>
      <c r="BE530" s="145">
        <f>IF(N530="základní",J530,0)</f>
        <v>0</v>
      </c>
      <c r="BF530" s="145">
        <f>IF(N530="snížená",J530,0)</f>
        <v>0</v>
      </c>
      <c r="BG530" s="145">
        <f>IF(N530="zákl. přenesená",J530,0)</f>
        <v>0</v>
      </c>
      <c r="BH530" s="145">
        <f>IF(N530="sníž. přenesená",J530,0)</f>
        <v>0</v>
      </c>
      <c r="BI530" s="145">
        <f>IF(N530="nulová",J530,0)</f>
        <v>0</v>
      </c>
      <c r="BJ530" s="18" t="s">
        <v>85</v>
      </c>
      <c r="BK530" s="145">
        <f>ROUND(I530*H530,2)</f>
        <v>0</v>
      </c>
      <c r="BL530" s="18" t="s">
        <v>649</v>
      </c>
      <c r="BM530" s="144" t="s">
        <v>1949</v>
      </c>
    </row>
    <row r="531" spans="2:65" s="1" customFormat="1" ht="11.25">
      <c r="B531" s="34"/>
      <c r="D531" s="146" t="s">
        <v>157</v>
      </c>
      <c r="F531" s="147" t="s">
        <v>725</v>
      </c>
      <c r="I531" s="148"/>
      <c r="L531" s="34"/>
      <c r="M531" s="149"/>
      <c r="T531" s="55"/>
      <c r="AT531" s="18" t="s">
        <v>157</v>
      </c>
      <c r="AU531" s="18" t="s">
        <v>87</v>
      </c>
    </row>
    <row r="532" spans="2:65" s="12" customFormat="1" ht="11.25">
      <c r="B532" s="150"/>
      <c r="D532" s="151" t="s">
        <v>159</v>
      </c>
      <c r="E532" s="152" t="s">
        <v>32</v>
      </c>
      <c r="F532" s="153" t="s">
        <v>1930</v>
      </c>
      <c r="H532" s="154">
        <v>400</v>
      </c>
      <c r="I532" s="155"/>
      <c r="L532" s="150"/>
      <c r="M532" s="156"/>
      <c r="T532" s="157"/>
      <c r="AT532" s="152" t="s">
        <v>159</v>
      </c>
      <c r="AU532" s="152" t="s">
        <v>87</v>
      </c>
      <c r="AV532" s="12" t="s">
        <v>87</v>
      </c>
      <c r="AW532" s="12" t="s">
        <v>39</v>
      </c>
      <c r="AX532" s="12" t="s">
        <v>85</v>
      </c>
      <c r="AY532" s="152" t="s">
        <v>147</v>
      </c>
    </row>
    <row r="533" spans="2:65" s="1" customFormat="1" ht="33" customHeight="1">
      <c r="B533" s="34"/>
      <c r="C533" s="133" t="s">
        <v>599</v>
      </c>
      <c r="D533" s="133" t="s">
        <v>150</v>
      </c>
      <c r="E533" s="134" t="s">
        <v>727</v>
      </c>
      <c r="F533" s="135" t="s">
        <v>728</v>
      </c>
      <c r="G533" s="136" t="s">
        <v>242</v>
      </c>
      <c r="H533" s="137">
        <v>200</v>
      </c>
      <c r="I533" s="138"/>
      <c r="J533" s="139">
        <f>ROUND(I533*H533,2)</f>
        <v>0</v>
      </c>
      <c r="K533" s="135" t="s">
        <v>154</v>
      </c>
      <c r="L533" s="34"/>
      <c r="M533" s="140" t="s">
        <v>32</v>
      </c>
      <c r="N533" s="141" t="s">
        <v>49</v>
      </c>
      <c r="P533" s="142">
        <f>O533*H533</f>
        <v>0</v>
      </c>
      <c r="Q533" s="142">
        <v>0</v>
      </c>
      <c r="R533" s="142">
        <f>Q533*H533</f>
        <v>0</v>
      </c>
      <c r="S533" s="142">
        <v>4.0000000000000001E-3</v>
      </c>
      <c r="T533" s="143">
        <f>S533*H533</f>
        <v>0.8</v>
      </c>
      <c r="AR533" s="144" t="s">
        <v>649</v>
      </c>
      <c r="AT533" s="144" t="s">
        <v>150</v>
      </c>
      <c r="AU533" s="144" t="s">
        <v>87</v>
      </c>
      <c r="AY533" s="18" t="s">
        <v>147</v>
      </c>
      <c r="BE533" s="145">
        <f>IF(N533="základní",J533,0)</f>
        <v>0</v>
      </c>
      <c r="BF533" s="145">
        <f>IF(N533="snížená",J533,0)</f>
        <v>0</v>
      </c>
      <c r="BG533" s="145">
        <f>IF(N533="zákl. přenesená",J533,0)</f>
        <v>0</v>
      </c>
      <c r="BH533" s="145">
        <f>IF(N533="sníž. přenesená",J533,0)</f>
        <v>0</v>
      </c>
      <c r="BI533" s="145">
        <f>IF(N533="nulová",J533,0)</f>
        <v>0</v>
      </c>
      <c r="BJ533" s="18" t="s">
        <v>85</v>
      </c>
      <c r="BK533" s="145">
        <f>ROUND(I533*H533,2)</f>
        <v>0</v>
      </c>
      <c r="BL533" s="18" t="s">
        <v>649</v>
      </c>
      <c r="BM533" s="144" t="s">
        <v>1950</v>
      </c>
    </row>
    <row r="534" spans="2:65" s="1" customFormat="1" ht="11.25">
      <c r="B534" s="34"/>
      <c r="D534" s="146" t="s">
        <v>157</v>
      </c>
      <c r="F534" s="147" t="s">
        <v>730</v>
      </c>
      <c r="I534" s="148"/>
      <c r="L534" s="34"/>
      <c r="M534" s="149"/>
      <c r="T534" s="55"/>
      <c r="AT534" s="18" t="s">
        <v>157</v>
      </c>
      <c r="AU534" s="18" t="s">
        <v>87</v>
      </c>
    </row>
    <row r="535" spans="2:65" s="12" customFormat="1" ht="11.25">
      <c r="B535" s="150"/>
      <c r="D535" s="151" t="s">
        <v>159</v>
      </c>
      <c r="E535" s="152" t="s">
        <v>32</v>
      </c>
      <c r="F535" s="153" t="s">
        <v>1951</v>
      </c>
      <c r="H535" s="154">
        <v>200</v>
      </c>
      <c r="I535" s="155"/>
      <c r="L535" s="150"/>
      <c r="M535" s="156"/>
      <c r="T535" s="157"/>
      <c r="AT535" s="152" t="s">
        <v>159</v>
      </c>
      <c r="AU535" s="152" t="s">
        <v>87</v>
      </c>
      <c r="AV535" s="12" t="s">
        <v>87</v>
      </c>
      <c r="AW535" s="12" t="s">
        <v>39</v>
      </c>
      <c r="AX535" s="12" t="s">
        <v>85</v>
      </c>
      <c r="AY535" s="152" t="s">
        <v>147</v>
      </c>
    </row>
    <row r="536" spans="2:65" s="1" customFormat="1" ht="33" customHeight="1">
      <c r="B536" s="34"/>
      <c r="C536" s="133" t="s">
        <v>607</v>
      </c>
      <c r="D536" s="133" t="s">
        <v>150</v>
      </c>
      <c r="E536" s="134" t="s">
        <v>732</v>
      </c>
      <c r="F536" s="135" t="s">
        <v>733</v>
      </c>
      <c r="G536" s="136" t="s">
        <v>242</v>
      </c>
      <c r="H536" s="137">
        <v>80</v>
      </c>
      <c r="I536" s="138"/>
      <c r="J536" s="139">
        <f>ROUND(I536*H536,2)</f>
        <v>0</v>
      </c>
      <c r="K536" s="135" t="s">
        <v>154</v>
      </c>
      <c r="L536" s="34"/>
      <c r="M536" s="140" t="s">
        <v>32</v>
      </c>
      <c r="N536" s="141" t="s">
        <v>49</v>
      </c>
      <c r="P536" s="142">
        <f>O536*H536</f>
        <v>0</v>
      </c>
      <c r="Q536" s="142">
        <v>0</v>
      </c>
      <c r="R536" s="142">
        <f>Q536*H536</f>
        <v>0</v>
      </c>
      <c r="S536" s="142">
        <v>5.0000000000000001E-3</v>
      </c>
      <c r="T536" s="143">
        <f>S536*H536</f>
        <v>0.4</v>
      </c>
      <c r="AR536" s="144" t="s">
        <v>649</v>
      </c>
      <c r="AT536" s="144" t="s">
        <v>150</v>
      </c>
      <c r="AU536" s="144" t="s">
        <v>87</v>
      </c>
      <c r="AY536" s="18" t="s">
        <v>147</v>
      </c>
      <c r="BE536" s="145">
        <f>IF(N536="základní",J536,0)</f>
        <v>0</v>
      </c>
      <c r="BF536" s="145">
        <f>IF(N536="snížená",J536,0)</f>
        <v>0</v>
      </c>
      <c r="BG536" s="145">
        <f>IF(N536="zákl. přenesená",J536,0)</f>
        <v>0</v>
      </c>
      <c r="BH536" s="145">
        <f>IF(N536="sníž. přenesená",J536,0)</f>
        <v>0</v>
      </c>
      <c r="BI536" s="145">
        <f>IF(N536="nulová",J536,0)</f>
        <v>0</v>
      </c>
      <c r="BJ536" s="18" t="s">
        <v>85</v>
      </c>
      <c r="BK536" s="145">
        <f>ROUND(I536*H536,2)</f>
        <v>0</v>
      </c>
      <c r="BL536" s="18" t="s">
        <v>649</v>
      </c>
      <c r="BM536" s="144" t="s">
        <v>1952</v>
      </c>
    </row>
    <row r="537" spans="2:65" s="1" customFormat="1" ht="11.25">
      <c r="B537" s="34"/>
      <c r="D537" s="146" t="s">
        <v>157</v>
      </c>
      <c r="F537" s="147" t="s">
        <v>735</v>
      </c>
      <c r="I537" s="148"/>
      <c r="L537" s="34"/>
      <c r="M537" s="149"/>
      <c r="T537" s="55"/>
      <c r="AT537" s="18" t="s">
        <v>157</v>
      </c>
      <c r="AU537" s="18" t="s">
        <v>87</v>
      </c>
    </row>
    <row r="538" spans="2:65" s="12" customFormat="1" ht="11.25">
      <c r="B538" s="150"/>
      <c r="D538" s="151" t="s">
        <v>159</v>
      </c>
      <c r="E538" s="152" t="s">
        <v>32</v>
      </c>
      <c r="F538" s="153" t="s">
        <v>1953</v>
      </c>
      <c r="H538" s="154">
        <v>80</v>
      </c>
      <c r="I538" s="155"/>
      <c r="L538" s="150"/>
      <c r="M538" s="156"/>
      <c r="T538" s="157"/>
      <c r="AT538" s="152" t="s">
        <v>159</v>
      </c>
      <c r="AU538" s="152" t="s">
        <v>87</v>
      </c>
      <c r="AV538" s="12" t="s">
        <v>87</v>
      </c>
      <c r="AW538" s="12" t="s">
        <v>39</v>
      </c>
      <c r="AX538" s="12" t="s">
        <v>85</v>
      </c>
      <c r="AY538" s="152" t="s">
        <v>147</v>
      </c>
    </row>
    <row r="539" spans="2:65" s="1" customFormat="1" ht="33" customHeight="1">
      <c r="B539" s="34"/>
      <c r="C539" s="133" t="s">
        <v>631</v>
      </c>
      <c r="D539" s="133" t="s">
        <v>150</v>
      </c>
      <c r="E539" s="134" t="s">
        <v>737</v>
      </c>
      <c r="F539" s="135" t="s">
        <v>738</v>
      </c>
      <c r="G539" s="136" t="s">
        <v>242</v>
      </c>
      <c r="H539" s="137">
        <v>62</v>
      </c>
      <c r="I539" s="138"/>
      <c r="J539" s="139">
        <f>ROUND(I539*H539,2)</f>
        <v>0</v>
      </c>
      <c r="K539" s="135" t="s">
        <v>32</v>
      </c>
      <c r="L539" s="34"/>
      <c r="M539" s="140" t="s">
        <v>32</v>
      </c>
      <c r="N539" s="141" t="s">
        <v>49</v>
      </c>
      <c r="P539" s="142">
        <f>O539*H539</f>
        <v>0</v>
      </c>
      <c r="Q539" s="142">
        <v>0</v>
      </c>
      <c r="R539" s="142">
        <f>Q539*H539</f>
        <v>0</v>
      </c>
      <c r="S539" s="142">
        <v>1.0500000000000001E-2</v>
      </c>
      <c r="T539" s="143">
        <f>S539*H539</f>
        <v>0.65100000000000002</v>
      </c>
      <c r="AR539" s="144" t="s">
        <v>649</v>
      </c>
      <c r="AT539" s="144" t="s">
        <v>150</v>
      </c>
      <c r="AU539" s="144" t="s">
        <v>87</v>
      </c>
      <c r="AY539" s="18" t="s">
        <v>147</v>
      </c>
      <c r="BE539" s="145">
        <f>IF(N539="základní",J539,0)</f>
        <v>0</v>
      </c>
      <c r="BF539" s="145">
        <f>IF(N539="snížená",J539,0)</f>
        <v>0</v>
      </c>
      <c r="BG539" s="145">
        <f>IF(N539="zákl. přenesená",J539,0)</f>
        <v>0</v>
      </c>
      <c r="BH539" s="145">
        <f>IF(N539="sníž. přenesená",J539,0)</f>
        <v>0</v>
      </c>
      <c r="BI539" s="145">
        <f>IF(N539="nulová",J539,0)</f>
        <v>0</v>
      </c>
      <c r="BJ539" s="18" t="s">
        <v>85</v>
      </c>
      <c r="BK539" s="145">
        <f>ROUND(I539*H539,2)</f>
        <v>0</v>
      </c>
      <c r="BL539" s="18" t="s">
        <v>649</v>
      </c>
      <c r="BM539" s="144" t="s">
        <v>1954</v>
      </c>
    </row>
    <row r="540" spans="2:65" s="12" customFormat="1" ht="11.25">
      <c r="B540" s="150"/>
      <c r="D540" s="151" t="s">
        <v>159</v>
      </c>
      <c r="E540" s="152" t="s">
        <v>32</v>
      </c>
      <c r="F540" s="153" t="s">
        <v>1936</v>
      </c>
      <c r="H540" s="154">
        <v>62</v>
      </c>
      <c r="I540" s="155"/>
      <c r="L540" s="150"/>
      <c r="M540" s="156"/>
      <c r="T540" s="157"/>
      <c r="AT540" s="152" t="s">
        <v>159</v>
      </c>
      <c r="AU540" s="152" t="s">
        <v>87</v>
      </c>
      <c r="AV540" s="12" t="s">
        <v>87</v>
      </c>
      <c r="AW540" s="12" t="s">
        <v>39</v>
      </c>
      <c r="AX540" s="12" t="s">
        <v>85</v>
      </c>
      <c r="AY540" s="152" t="s">
        <v>147</v>
      </c>
    </row>
    <row r="541" spans="2:65" s="1" customFormat="1" ht="33" customHeight="1">
      <c r="B541" s="34"/>
      <c r="C541" s="133" t="s">
        <v>636</v>
      </c>
      <c r="D541" s="133" t="s">
        <v>150</v>
      </c>
      <c r="E541" s="134" t="s">
        <v>741</v>
      </c>
      <c r="F541" s="135" t="s">
        <v>742</v>
      </c>
      <c r="G541" s="136" t="s">
        <v>242</v>
      </c>
      <c r="H541" s="137">
        <v>65</v>
      </c>
      <c r="I541" s="138"/>
      <c r="J541" s="139">
        <f>ROUND(I541*H541,2)</f>
        <v>0</v>
      </c>
      <c r="K541" s="135" t="s">
        <v>32</v>
      </c>
      <c r="L541" s="34"/>
      <c r="M541" s="140" t="s">
        <v>32</v>
      </c>
      <c r="N541" s="141" t="s">
        <v>49</v>
      </c>
      <c r="P541" s="142">
        <f>O541*H541</f>
        <v>0</v>
      </c>
      <c r="Q541" s="142">
        <v>0</v>
      </c>
      <c r="R541" s="142">
        <f>Q541*H541</f>
        <v>0</v>
      </c>
      <c r="S541" s="142">
        <v>2.1000000000000001E-2</v>
      </c>
      <c r="T541" s="143">
        <f>S541*H541</f>
        <v>1.365</v>
      </c>
      <c r="AR541" s="144" t="s">
        <v>649</v>
      </c>
      <c r="AT541" s="144" t="s">
        <v>150</v>
      </c>
      <c r="AU541" s="144" t="s">
        <v>87</v>
      </c>
      <c r="AY541" s="18" t="s">
        <v>147</v>
      </c>
      <c r="BE541" s="145">
        <f>IF(N541="základní",J541,0)</f>
        <v>0</v>
      </c>
      <c r="BF541" s="145">
        <f>IF(N541="snížená",J541,0)</f>
        <v>0</v>
      </c>
      <c r="BG541" s="145">
        <f>IF(N541="zákl. přenesená",J541,0)</f>
        <v>0</v>
      </c>
      <c r="BH541" s="145">
        <f>IF(N541="sníž. přenesená",J541,0)</f>
        <v>0</v>
      </c>
      <c r="BI541" s="145">
        <f>IF(N541="nulová",J541,0)</f>
        <v>0</v>
      </c>
      <c r="BJ541" s="18" t="s">
        <v>85</v>
      </c>
      <c r="BK541" s="145">
        <f>ROUND(I541*H541,2)</f>
        <v>0</v>
      </c>
      <c r="BL541" s="18" t="s">
        <v>649</v>
      </c>
      <c r="BM541" s="144" t="s">
        <v>1955</v>
      </c>
    </row>
    <row r="542" spans="2:65" s="12" customFormat="1" ht="11.25">
      <c r="B542" s="150"/>
      <c r="D542" s="151" t="s">
        <v>159</v>
      </c>
      <c r="E542" s="152" t="s">
        <v>32</v>
      </c>
      <c r="F542" s="153" t="s">
        <v>1938</v>
      </c>
      <c r="H542" s="154">
        <v>65</v>
      </c>
      <c r="I542" s="155"/>
      <c r="L542" s="150"/>
      <c r="M542" s="156"/>
      <c r="T542" s="157"/>
      <c r="AT542" s="152" t="s">
        <v>159</v>
      </c>
      <c r="AU542" s="152" t="s">
        <v>87</v>
      </c>
      <c r="AV542" s="12" t="s">
        <v>87</v>
      </c>
      <c r="AW542" s="12" t="s">
        <v>39</v>
      </c>
      <c r="AX542" s="12" t="s">
        <v>85</v>
      </c>
      <c r="AY542" s="152" t="s">
        <v>147</v>
      </c>
    </row>
    <row r="543" spans="2:65" s="1" customFormat="1" ht="33" customHeight="1">
      <c r="B543" s="34"/>
      <c r="C543" s="133" t="s">
        <v>646</v>
      </c>
      <c r="D543" s="133" t="s">
        <v>150</v>
      </c>
      <c r="E543" s="134" t="s">
        <v>745</v>
      </c>
      <c r="F543" s="135" t="s">
        <v>746</v>
      </c>
      <c r="G543" s="136" t="s">
        <v>251</v>
      </c>
      <c r="H543" s="137">
        <v>5.1360000000000001</v>
      </c>
      <c r="I543" s="138"/>
      <c r="J543" s="139">
        <f>ROUND(I543*H543,2)</f>
        <v>0</v>
      </c>
      <c r="K543" s="135" t="s">
        <v>154</v>
      </c>
      <c r="L543" s="34"/>
      <c r="M543" s="140" t="s">
        <v>32</v>
      </c>
      <c r="N543" s="141" t="s">
        <v>49</v>
      </c>
      <c r="P543" s="142">
        <f>O543*H543</f>
        <v>0</v>
      </c>
      <c r="Q543" s="142">
        <v>0</v>
      </c>
      <c r="R543" s="142">
        <f>Q543*H543</f>
        <v>0</v>
      </c>
      <c r="S543" s="142">
        <v>0</v>
      </c>
      <c r="T543" s="143">
        <f>S543*H543</f>
        <v>0</v>
      </c>
      <c r="AR543" s="144" t="s">
        <v>649</v>
      </c>
      <c r="AT543" s="144" t="s">
        <v>150</v>
      </c>
      <c r="AU543" s="144" t="s">
        <v>87</v>
      </c>
      <c r="AY543" s="18" t="s">
        <v>147</v>
      </c>
      <c r="BE543" s="145">
        <f>IF(N543="základní",J543,0)</f>
        <v>0</v>
      </c>
      <c r="BF543" s="145">
        <f>IF(N543="snížená",J543,0)</f>
        <v>0</v>
      </c>
      <c r="BG543" s="145">
        <f>IF(N543="zákl. přenesená",J543,0)</f>
        <v>0</v>
      </c>
      <c r="BH543" s="145">
        <f>IF(N543="sníž. přenesená",J543,0)</f>
        <v>0</v>
      </c>
      <c r="BI543" s="145">
        <f>IF(N543="nulová",J543,0)</f>
        <v>0</v>
      </c>
      <c r="BJ543" s="18" t="s">
        <v>85</v>
      </c>
      <c r="BK543" s="145">
        <f>ROUND(I543*H543,2)</f>
        <v>0</v>
      </c>
      <c r="BL543" s="18" t="s">
        <v>649</v>
      </c>
      <c r="BM543" s="144" t="s">
        <v>1956</v>
      </c>
    </row>
    <row r="544" spans="2:65" s="1" customFormat="1" ht="11.25">
      <c r="B544" s="34"/>
      <c r="D544" s="146" t="s">
        <v>157</v>
      </c>
      <c r="F544" s="147" t="s">
        <v>748</v>
      </c>
      <c r="I544" s="148"/>
      <c r="L544" s="34"/>
      <c r="M544" s="149"/>
      <c r="T544" s="55"/>
      <c r="AT544" s="18" t="s">
        <v>157</v>
      </c>
      <c r="AU544" s="18" t="s">
        <v>87</v>
      </c>
    </row>
    <row r="545" spans="2:65" s="1" customFormat="1" ht="37.9" customHeight="1">
      <c r="B545" s="34"/>
      <c r="C545" s="133" t="s">
        <v>653</v>
      </c>
      <c r="D545" s="133" t="s">
        <v>150</v>
      </c>
      <c r="E545" s="134" t="s">
        <v>750</v>
      </c>
      <c r="F545" s="135" t="s">
        <v>751</v>
      </c>
      <c r="G545" s="136" t="s">
        <v>251</v>
      </c>
      <c r="H545" s="137">
        <v>97.584000000000003</v>
      </c>
      <c r="I545" s="138"/>
      <c r="J545" s="139">
        <f>ROUND(I545*H545,2)</f>
        <v>0</v>
      </c>
      <c r="K545" s="135" t="s">
        <v>154</v>
      </c>
      <c r="L545" s="34"/>
      <c r="M545" s="140" t="s">
        <v>32</v>
      </c>
      <c r="N545" s="141" t="s">
        <v>49</v>
      </c>
      <c r="P545" s="142">
        <f>O545*H545</f>
        <v>0</v>
      </c>
      <c r="Q545" s="142">
        <v>0</v>
      </c>
      <c r="R545" s="142">
        <f>Q545*H545</f>
        <v>0</v>
      </c>
      <c r="S545" s="142">
        <v>0</v>
      </c>
      <c r="T545" s="143">
        <f>S545*H545</f>
        <v>0</v>
      </c>
      <c r="AR545" s="144" t="s">
        <v>649</v>
      </c>
      <c r="AT545" s="144" t="s">
        <v>150</v>
      </c>
      <c r="AU545" s="144" t="s">
        <v>87</v>
      </c>
      <c r="AY545" s="18" t="s">
        <v>147</v>
      </c>
      <c r="BE545" s="145">
        <f>IF(N545="základní",J545,0)</f>
        <v>0</v>
      </c>
      <c r="BF545" s="145">
        <f>IF(N545="snížená",J545,0)</f>
        <v>0</v>
      </c>
      <c r="BG545" s="145">
        <f>IF(N545="zákl. přenesená",J545,0)</f>
        <v>0</v>
      </c>
      <c r="BH545" s="145">
        <f>IF(N545="sníž. přenesená",J545,0)</f>
        <v>0</v>
      </c>
      <c r="BI545" s="145">
        <f>IF(N545="nulová",J545,0)</f>
        <v>0</v>
      </c>
      <c r="BJ545" s="18" t="s">
        <v>85</v>
      </c>
      <c r="BK545" s="145">
        <f>ROUND(I545*H545,2)</f>
        <v>0</v>
      </c>
      <c r="BL545" s="18" t="s">
        <v>649</v>
      </c>
      <c r="BM545" s="144" t="s">
        <v>1957</v>
      </c>
    </row>
    <row r="546" spans="2:65" s="1" customFormat="1" ht="11.25">
      <c r="B546" s="34"/>
      <c r="D546" s="146" t="s">
        <v>157</v>
      </c>
      <c r="F546" s="147" t="s">
        <v>753</v>
      </c>
      <c r="I546" s="148"/>
      <c r="L546" s="34"/>
      <c r="M546" s="149"/>
      <c r="T546" s="55"/>
      <c r="AT546" s="18" t="s">
        <v>157</v>
      </c>
      <c r="AU546" s="18" t="s">
        <v>87</v>
      </c>
    </row>
    <row r="547" spans="2:65" s="1" customFormat="1" ht="19.5">
      <c r="B547" s="34"/>
      <c r="D547" s="151" t="s">
        <v>168</v>
      </c>
      <c r="F547" s="165" t="s">
        <v>263</v>
      </c>
      <c r="I547" s="148"/>
      <c r="L547" s="34"/>
      <c r="M547" s="149"/>
      <c r="T547" s="55"/>
      <c r="AT547" s="18" t="s">
        <v>168</v>
      </c>
      <c r="AU547" s="18" t="s">
        <v>87</v>
      </c>
    </row>
    <row r="548" spans="2:65" s="12" customFormat="1" ht="11.25">
      <c r="B548" s="150"/>
      <c r="D548" s="151" t="s">
        <v>159</v>
      </c>
      <c r="F548" s="153" t="s">
        <v>1958</v>
      </c>
      <c r="H548" s="154">
        <v>97.584000000000003</v>
      </c>
      <c r="I548" s="155"/>
      <c r="L548" s="150"/>
      <c r="M548" s="156"/>
      <c r="T548" s="157"/>
      <c r="AT548" s="152" t="s">
        <v>159</v>
      </c>
      <c r="AU548" s="152" t="s">
        <v>87</v>
      </c>
      <c r="AV548" s="12" t="s">
        <v>87</v>
      </c>
      <c r="AW548" s="12" t="s">
        <v>4</v>
      </c>
      <c r="AX548" s="12" t="s">
        <v>85</v>
      </c>
      <c r="AY548" s="152" t="s">
        <v>147</v>
      </c>
    </row>
    <row r="549" spans="2:65" s="1" customFormat="1" ht="24.2" customHeight="1">
      <c r="B549" s="34"/>
      <c r="C549" s="133" t="s">
        <v>659</v>
      </c>
      <c r="D549" s="133" t="s">
        <v>150</v>
      </c>
      <c r="E549" s="134" t="s">
        <v>756</v>
      </c>
      <c r="F549" s="135" t="s">
        <v>757</v>
      </c>
      <c r="G549" s="136" t="s">
        <v>251</v>
      </c>
      <c r="H549" s="137">
        <v>5.1360000000000001</v>
      </c>
      <c r="I549" s="138"/>
      <c r="J549" s="139">
        <f>ROUND(I549*H549,2)</f>
        <v>0</v>
      </c>
      <c r="K549" s="135" t="s">
        <v>154</v>
      </c>
      <c r="L549" s="34"/>
      <c r="M549" s="140" t="s">
        <v>32</v>
      </c>
      <c r="N549" s="141" t="s">
        <v>49</v>
      </c>
      <c r="P549" s="142">
        <f>O549*H549</f>
        <v>0</v>
      </c>
      <c r="Q549" s="142">
        <v>0</v>
      </c>
      <c r="R549" s="142">
        <f>Q549*H549</f>
        <v>0</v>
      </c>
      <c r="S549" s="142">
        <v>0</v>
      </c>
      <c r="T549" s="143">
        <f>S549*H549</f>
        <v>0</v>
      </c>
      <c r="AR549" s="144" t="s">
        <v>649</v>
      </c>
      <c r="AT549" s="144" t="s">
        <v>150</v>
      </c>
      <c r="AU549" s="144" t="s">
        <v>87</v>
      </c>
      <c r="AY549" s="18" t="s">
        <v>147</v>
      </c>
      <c r="BE549" s="145">
        <f>IF(N549="základní",J549,0)</f>
        <v>0</v>
      </c>
      <c r="BF549" s="145">
        <f>IF(N549="snížená",J549,0)</f>
        <v>0</v>
      </c>
      <c r="BG549" s="145">
        <f>IF(N549="zákl. přenesená",J549,0)</f>
        <v>0</v>
      </c>
      <c r="BH549" s="145">
        <f>IF(N549="sníž. přenesená",J549,0)</f>
        <v>0</v>
      </c>
      <c r="BI549" s="145">
        <f>IF(N549="nulová",J549,0)</f>
        <v>0</v>
      </c>
      <c r="BJ549" s="18" t="s">
        <v>85</v>
      </c>
      <c r="BK549" s="145">
        <f>ROUND(I549*H549,2)</f>
        <v>0</v>
      </c>
      <c r="BL549" s="18" t="s">
        <v>649</v>
      </c>
      <c r="BM549" s="144" t="s">
        <v>1959</v>
      </c>
    </row>
    <row r="550" spans="2:65" s="1" customFormat="1" ht="11.25">
      <c r="B550" s="34"/>
      <c r="D550" s="146" t="s">
        <v>157</v>
      </c>
      <c r="F550" s="147" t="s">
        <v>759</v>
      </c>
      <c r="I550" s="148"/>
      <c r="L550" s="34"/>
      <c r="M550" s="149"/>
      <c r="T550" s="55"/>
      <c r="AT550" s="18" t="s">
        <v>157</v>
      </c>
      <c r="AU550" s="18" t="s">
        <v>87</v>
      </c>
    </row>
    <row r="551" spans="2:65" s="1" customFormat="1" ht="44.25" customHeight="1">
      <c r="B551" s="34"/>
      <c r="C551" s="133" t="s">
        <v>665</v>
      </c>
      <c r="D551" s="133" t="s">
        <v>150</v>
      </c>
      <c r="E551" s="134" t="s">
        <v>761</v>
      </c>
      <c r="F551" s="135" t="s">
        <v>762</v>
      </c>
      <c r="G551" s="136" t="s">
        <v>251</v>
      </c>
      <c r="H551" s="137">
        <v>5.1360000000000001</v>
      </c>
      <c r="I551" s="138"/>
      <c r="J551" s="139">
        <f>ROUND(I551*H551,2)</f>
        <v>0</v>
      </c>
      <c r="K551" s="135" t="s">
        <v>154</v>
      </c>
      <c r="L551" s="34"/>
      <c r="M551" s="140" t="s">
        <v>32</v>
      </c>
      <c r="N551" s="141" t="s">
        <v>49</v>
      </c>
      <c r="P551" s="142">
        <f>O551*H551</f>
        <v>0</v>
      </c>
      <c r="Q551" s="142">
        <v>0</v>
      </c>
      <c r="R551" s="142">
        <f>Q551*H551</f>
        <v>0</v>
      </c>
      <c r="S551" s="142">
        <v>0</v>
      </c>
      <c r="T551" s="143">
        <f>S551*H551</f>
        <v>0</v>
      </c>
      <c r="AR551" s="144" t="s">
        <v>649</v>
      </c>
      <c r="AT551" s="144" t="s">
        <v>150</v>
      </c>
      <c r="AU551" s="144" t="s">
        <v>87</v>
      </c>
      <c r="AY551" s="18" t="s">
        <v>147</v>
      </c>
      <c r="BE551" s="145">
        <f>IF(N551="základní",J551,0)</f>
        <v>0</v>
      </c>
      <c r="BF551" s="145">
        <f>IF(N551="snížená",J551,0)</f>
        <v>0</v>
      </c>
      <c r="BG551" s="145">
        <f>IF(N551="zákl. přenesená",J551,0)</f>
        <v>0</v>
      </c>
      <c r="BH551" s="145">
        <f>IF(N551="sníž. přenesená",J551,0)</f>
        <v>0</v>
      </c>
      <c r="BI551" s="145">
        <f>IF(N551="nulová",J551,0)</f>
        <v>0</v>
      </c>
      <c r="BJ551" s="18" t="s">
        <v>85</v>
      </c>
      <c r="BK551" s="145">
        <f>ROUND(I551*H551,2)</f>
        <v>0</v>
      </c>
      <c r="BL551" s="18" t="s">
        <v>649</v>
      </c>
      <c r="BM551" s="144" t="s">
        <v>1960</v>
      </c>
    </row>
    <row r="552" spans="2:65" s="1" customFormat="1" ht="11.25">
      <c r="B552" s="34"/>
      <c r="D552" s="146" t="s">
        <v>157</v>
      </c>
      <c r="F552" s="147" t="s">
        <v>764</v>
      </c>
      <c r="I552" s="148"/>
      <c r="L552" s="34"/>
      <c r="M552" s="149"/>
      <c r="T552" s="55"/>
      <c r="AT552" s="18" t="s">
        <v>157</v>
      </c>
      <c r="AU552" s="18" t="s">
        <v>87</v>
      </c>
    </row>
    <row r="553" spans="2:65" s="1" customFormat="1" ht="24.2" customHeight="1">
      <c r="B553" s="34"/>
      <c r="C553" s="133" t="s">
        <v>670</v>
      </c>
      <c r="D553" s="133" t="s">
        <v>150</v>
      </c>
      <c r="E553" s="134" t="s">
        <v>766</v>
      </c>
      <c r="F553" s="135" t="s">
        <v>767</v>
      </c>
      <c r="G553" s="136" t="s">
        <v>251</v>
      </c>
      <c r="H553" s="137">
        <v>0.38700000000000001</v>
      </c>
      <c r="I553" s="138"/>
      <c r="J553" s="139">
        <f>ROUND(I553*H553,2)</f>
        <v>0</v>
      </c>
      <c r="K553" s="135" t="s">
        <v>154</v>
      </c>
      <c r="L553" s="34"/>
      <c r="M553" s="140" t="s">
        <v>32</v>
      </c>
      <c r="N553" s="141" t="s">
        <v>49</v>
      </c>
      <c r="P553" s="142">
        <f>O553*H553</f>
        <v>0</v>
      </c>
      <c r="Q553" s="142">
        <v>0</v>
      </c>
      <c r="R553" s="142">
        <f>Q553*H553</f>
        <v>0</v>
      </c>
      <c r="S553" s="142">
        <v>0</v>
      </c>
      <c r="T553" s="143">
        <f>S553*H553</f>
        <v>0</v>
      </c>
      <c r="AR553" s="144" t="s">
        <v>649</v>
      </c>
      <c r="AT553" s="144" t="s">
        <v>150</v>
      </c>
      <c r="AU553" s="144" t="s">
        <v>87</v>
      </c>
      <c r="AY553" s="18" t="s">
        <v>147</v>
      </c>
      <c r="BE553" s="145">
        <f>IF(N553="základní",J553,0)</f>
        <v>0</v>
      </c>
      <c r="BF553" s="145">
        <f>IF(N553="snížená",J553,0)</f>
        <v>0</v>
      </c>
      <c r="BG553" s="145">
        <f>IF(N553="zákl. přenesená",J553,0)</f>
        <v>0</v>
      </c>
      <c r="BH553" s="145">
        <f>IF(N553="sníž. přenesená",J553,0)</f>
        <v>0</v>
      </c>
      <c r="BI553" s="145">
        <f>IF(N553="nulová",J553,0)</f>
        <v>0</v>
      </c>
      <c r="BJ553" s="18" t="s">
        <v>85</v>
      </c>
      <c r="BK553" s="145">
        <f>ROUND(I553*H553,2)</f>
        <v>0</v>
      </c>
      <c r="BL553" s="18" t="s">
        <v>649</v>
      </c>
      <c r="BM553" s="144" t="s">
        <v>1961</v>
      </c>
    </row>
    <row r="554" spans="2:65" s="1" customFormat="1" ht="11.25">
      <c r="B554" s="34"/>
      <c r="D554" s="146" t="s">
        <v>157</v>
      </c>
      <c r="F554" s="147" t="s">
        <v>769</v>
      </c>
      <c r="I554" s="148"/>
      <c r="L554" s="34"/>
      <c r="M554" s="189"/>
      <c r="N554" s="190"/>
      <c r="O554" s="190"/>
      <c r="P554" s="190"/>
      <c r="Q554" s="190"/>
      <c r="R554" s="190"/>
      <c r="S554" s="190"/>
      <c r="T554" s="191"/>
      <c r="AT554" s="18" t="s">
        <v>157</v>
      </c>
      <c r="AU554" s="18" t="s">
        <v>87</v>
      </c>
    </row>
    <row r="555" spans="2:65" s="1" customFormat="1" ht="6.95" customHeight="1">
      <c r="B555" s="43"/>
      <c r="C555" s="44"/>
      <c r="D555" s="44"/>
      <c r="E555" s="44"/>
      <c r="F555" s="44"/>
      <c r="G555" s="44"/>
      <c r="H555" s="44"/>
      <c r="I555" s="44"/>
      <c r="J555" s="44"/>
      <c r="K555" s="44"/>
      <c r="L555" s="34"/>
    </row>
  </sheetData>
  <sheetProtection algorithmName="SHA-512" hashValue="PIRSQ9AInFs/P9FWmeAaTAOQIkr/lW8e3yyVbhYYElIM0V+IlAeGRrrMIgocYnrT1r0wrojOGn0mx/+TzgmgXg==" saltValue="00ihsLyYXae2tsAXA1Gnyzc/pkTgGsqQM+kolvFkRlozhkk541CphMWuubch4RCqMPocEyKx1mbezMv+lM+aaw==" spinCount="100000" sheet="1" objects="1" scenarios="1" formatColumns="0" formatRows="0" autoFilter="0"/>
  <autoFilter ref="C95:K554" xr:uid="{00000000-0009-0000-0000-000007000000}"/>
  <mergeCells count="12">
    <mergeCell ref="E88:H88"/>
    <mergeCell ref="L2:V2"/>
    <mergeCell ref="E50:H50"/>
    <mergeCell ref="E52:H52"/>
    <mergeCell ref="E54:H54"/>
    <mergeCell ref="E84:H84"/>
    <mergeCell ref="E86:H86"/>
    <mergeCell ref="E7:H7"/>
    <mergeCell ref="E9:H9"/>
    <mergeCell ref="E11:H11"/>
    <mergeCell ref="E20:H20"/>
    <mergeCell ref="E29:H29"/>
  </mergeCells>
  <hyperlinks>
    <hyperlink ref="F100" r:id="rId1" xr:uid="{00000000-0004-0000-0700-000000000000}"/>
    <hyperlink ref="F105" r:id="rId2" xr:uid="{00000000-0004-0000-0700-000001000000}"/>
    <hyperlink ref="F125" r:id="rId3" xr:uid="{00000000-0004-0000-0700-000002000000}"/>
    <hyperlink ref="F144" r:id="rId4" xr:uid="{00000000-0004-0000-0700-000003000000}"/>
    <hyperlink ref="F162" r:id="rId5" xr:uid="{00000000-0004-0000-0700-000004000000}"/>
    <hyperlink ref="F180" r:id="rId6" xr:uid="{00000000-0004-0000-0700-000005000000}"/>
    <hyperlink ref="F183" r:id="rId7" xr:uid="{00000000-0004-0000-0700-000006000000}"/>
    <hyperlink ref="F187" r:id="rId8" xr:uid="{00000000-0004-0000-0700-000007000000}"/>
    <hyperlink ref="F189" r:id="rId9" xr:uid="{00000000-0004-0000-0700-000008000000}"/>
    <hyperlink ref="F191" r:id="rId10" xr:uid="{00000000-0004-0000-0700-000009000000}"/>
    <hyperlink ref="F195" r:id="rId11" xr:uid="{00000000-0004-0000-0700-00000A000000}"/>
    <hyperlink ref="F198" r:id="rId12" xr:uid="{00000000-0004-0000-0700-00000B000000}"/>
    <hyperlink ref="F202" r:id="rId13" xr:uid="{00000000-0004-0000-0700-00000C000000}"/>
    <hyperlink ref="F206" r:id="rId14" xr:uid="{00000000-0004-0000-0700-00000D000000}"/>
    <hyperlink ref="F209" r:id="rId15" xr:uid="{00000000-0004-0000-0700-00000E000000}"/>
    <hyperlink ref="F220" r:id="rId16" xr:uid="{00000000-0004-0000-0700-00000F000000}"/>
    <hyperlink ref="F231" r:id="rId17" xr:uid="{00000000-0004-0000-0700-000010000000}"/>
    <hyperlink ref="F254" r:id="rId18" xr:uid="{00000000-0004-0000-0700-000011000000}"/>
    <hyperlink ref="F265" r:id="rId19" xr:uid="{00000000-0004-0000-0700-000012000000}"/>
    <hyperlink ref="F276" r:id="rId20" xr:uid="{00000000-0004-0000-0700-000013000000}"/>
    <hyperlink ref="F299" r:id="rId21" xr:uid="{00000000-0004-0000-0700-000014000000}"/>
    <hyperlink ref="F302" r:id="rId22" xr:uid="{00000000-0004-0000-0700-000015000000}"/>
    <hyperlink ref="F320" r:id="rId23" xr:uid="{00000000-0004-0000-0700-000016000000}"/>
    <hyperlink ref="F324" r:id="rId24" xr:uid="{00000000-0004-0000-0700-000017000000}"/>
    <hyperlink ref="F361" r:id="rId25" xr:uid="{00000000-0004-0000-0700-000018000000}"/>
    <hyperlink ref="F398" r:id="rId26" xr:uid="{00000000-0004-0000-0700-000019000000}"/>
    <hyperlink ref="F435" r:id="rId27" xr:uid="{00000000-0004-0000-0700-00001A000000}"/>
    <hyperlink ref="F453" r:id="rId28" xr:uid="{00000000-0004-0000-0700-00001B000000}"/>
    <hyperlink ref="F457" r:id="rId29" xr:uid="{00000000-0004-0000-0700-00001C000000}"/>
    <hyperlink ref="F476" r:id="rId30" xr:uid="{00000000-0004-0000-0700-00001D000000}"/>
    <hyperlink ref="F480" r:id="rId31" xr:uid="{00000000-0004-0000-0700-00001E000000}"/>
    <hyperlink ref="F498" r:id="rId32" xr:uid="{00000000-0004-0000-0700-00001F000000}"/>
    <hyperlink ref="F501" r:id="rId33" xr:uid="{00000000-0004-0000-0700-000020000000}"/>
    <hyperlink ref="F504" r:id="rId34" xr:uid="{00000000-0004-0000-0700-000021000000}"/>
    <hyperlink ref="F507" r:id="rId35" xr:uid="{00000000-0004-0000-0700-000022000000}"/>
    <hyperlink ref="F514" r:id="rId36" xr:uid="{00000000-0004-0000-0700-000023000000}"/>
    <hyperlink ref="F517" r:id="rId37" xr:uid="{00000000-0004-0000-0700-000024000000}"/>
    <hyperlink ref="F520" r:id="rId38" xr:uid="{00000000-0004-0000-0700-000025000000}"/>
    <hyperlink ref="F523" r:id="rId39" xr:uid="{00000000-0004-0000-0700-000026000000}"/>
    <hyperlink ref="F526" r:id="rId40" xr:uid="{00000000-0004-0000-0700-000027000000}"/>
    <hyperlink ref="F531" r:id="rId41" xr:uid="{00000000-0004-0000-0700-000028000000}"/>
    <hyperlink ref="F534" r:id="rId42" xr:uid="{00000000-0004-0000-0700-000029000000}"/>
    <hyperlink ref="F537" r:id="rId43" xr:uid="{00000000-0004-0000-0700-00002A000000}"/>
    <hyperlink ref="F544" r:id="rId44" xr:uid="{00000000-0004-0000-0700-00002B000000}"/>
    <hyperlink ref="F546" r:id="rId45" xr:uid="{00000000-0004-0000-0700-00002C000000}"/>
    <hyperlink ref="F550" r:id="rId46" xr:uid="{00000000-0004-0000-0700-00002D000000}"/>
    <hyperlink ref="F552" r:id="rId47" xr:uid="{00000000-0004-0000-0700-00002E000000}"/>
    <hyperlink ref="F554" r:id="rId48" xr:uid="{00000000-0004-0000-0700-00002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22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109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pans="2:46" ht="24.95" customHeight="1">
      <c r="B4" s="21"/>
      <c r="D4" s="22" t="s">
        <v>111</v>
      </c>
      <c r="L4" s="21"/>
      <c r="M4" s="92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3" t="str">
        <f>'Rekapitulace stavby'!K6</f>
        <v>OA Chrudim - rekonstrukce elektroinstalace</v>
      </c>
      <c r="F7" s="324"/>
      <c r="G7" s="324"/>
      <c r="H7" s="324"/>
      <c r="L7" s="21"/>
    </row>
    <row r="8" spans="2:46" ht="12" customHeight="1">
      <c r="B8" s="21"/>
      <c r="D8" s="28" t="s">
        <v>112</v>
      </c>
      <c r="L8" s="21"/>
    </row>
    <row r="9" spans="2:46" s="1" customFormat="1" ht="16.5" customHeight="1">
      <c r="B9" s="34"/>
      <c r="E9" s="323" t="s">
        <v>1764</v>
      </c>
      <c r="F9" s="325"/>
      <c r="G9" s="325"/>
      <c r="H9" s="325"/>
      <c r="L9" s="34"/>
    </row>
    <row r="10" spans="2:46" s="1" customFormat="1" ht="12" customHeight="1">
      <c r="B10" s="34"/>
      <c r="D10" s="28" t="s">
        <v>114</v>
      </c>
      <c r="L10" s="34"/>
    </row>
    <row r="11" spans="2:46" s="1" customFormat="1" ht="16.5" customHeight="1">
      <c r="B11" s="34"/>
      <c r="E11" s="287" t="s">
        <v>770</v>
      </c>
      <c r="F11" s="325"/>
      <c r="G11" s="325"/>
      <c r="H11" s="325"/>
      <c r="L11" s="34"/>
    </row>
    <row r="12" spans="2:46" s="1" customFormat="1" ht="11.25">
      <c r="B12" s="34"/>
      <c r="L12" s="34"/>
    </row>
    <row r="13" spans="2:46" s="1" customFormat="1" ht="12" customHeight="1">
      <c r="B13" s="34"/>
      <c r="D13" s="28" t="s">
        <v>18</v>
      </c>
      <c r="F13" s="26" t="s">
        <v>19</v>
      </c>
      <c r="I13" s="28" t="s">
        <v>20</v>
      </c>
      <c r="J13" s="26" t="s">
        <v>32</v>
      </c>
      <c r="L13" s="34"/>
    </row>
    <row r="14" spans="2:46" s="1" customFormat="1" ht="12" customHeight="1">
      <c r="B14" s="34"/>
      <c r="D14" s="28" t="s">
        <v>22</v>
      </c>
      <c r="F14" s="26" t="s">
        <v>23</v>
      </c>
      <c r="I14" s="28" t="s">
        <v>24</v>
      </c>
      <c r="J14" s="51" t="str">
        <f>'Rekapitulace stavby'!AN8</f>
        <v>8. 5. 2026</v>
      </c>
      <c r="L14" s="34"/>
    </row>
    <row r="15" spans="2:46" s="1" customFormat="1" ht="10.9" customHeight="1">
      <c r="B15" s="34"/>
      <c r="L15" s="34"/>
    </row>
    <row r="16" spans="2:46" s="1" customFormat="1" ht="12" customHeight="1">
      <c r="B16" s="34"/>
      <c r="D16" s="28" t="s">
        <v>30</v>
      </c>
      <c r="I16" s="28" t="s">
        <v>31</v>
      </c>
      <c r="J16" s="26" t="s">
        <v>32</v>
      </c>
      <c r="L16" s="34"/>
    </row>
    <row r="17" spans="2:12" s="1" customFormat="1" ht="18" customHeight="1">
      <c r="B17" s="34"/>
      <c r="E17" s="26" t="s">
        <v>33</v>
      </c>
      <c r="I17" s="28" t="s">
        <v>34</v>
      </c>
      <c r="J17" s="26" t="s">
        <v>32</v>
      </c>
      <c r="L17" s="34"/>
    </row>
    <row r="18" spans="2:12" s="1" customFormat="1" ht="6.95" customHeight="1">
      <c r="B18" s="34"/>
      <c r="L18" s="34"/>
    </row>
    <row r="19" spans="2:12" s="1" customFormat="1" ht="12" customHeight="1">
      <c r="B19" s="34"/>
      <c r="D19" s="28" t="s">
        <v>35</v>
      </c>
      <c r="I19" s="28" t="s">
        <v>31</v>
      </c>
      <c r="J19" s="29" t="str">
        <f>'Rekapitulace stavby'!AN13</f>
        <v>Vyplň údaj</v>
      </c>
      <c r="L19" s="34"/>
    </row>
    <row r="20" spans="2:12" s="1" customFormat="1" ht="18" customHeight="1">
      <c r="B20" s="34"/>
      <c r="E20" s="326" t="str">
        <f>'Rekapitulace stavby'!E14</f>
        <v>Vyplň údaj</v>
      </c>
      <c r="F20" s="293"/>
      <c r="G20" s="293"/>
      <c r="H20" s="293"/>
      <c r="I20" s="28" t="s">
        <v>34</v>
      </c>
      <c r="J20" s="29" t="str">
        <f>'Rekapitulace stavby'!AN14</f>
        <v>Vyplň údaj</v>
      </c>
      <c r="L20" s="34"/>
    </row>
    <row r="21" spans="2:12" s="1" customFormat="1" ht="6.95" customHeight="1">
      <c r="B21" s="34"/>
      <c r="L21" s="34"/>
    </row>
    <row r="22" spans="2:12" s="1" customFormat="1" ht="12" customHeight="1">
      <c r="B22" s="34"/>
      <c r="D22" s="28" t="s">
        <v>37</v>
      </c>
      <c r="I22" s="28" t="s">
        <v>31</v>
      </c>
      <c r="J22" s="26" t="s">
        <v>32</v>
      </c>
      <c r="L22" s="34"/>
    </row>
    <row r="23" spans="2:12" s="1" customFormat="1" ht="18" customHeight="1">
      <c r="B23" s="34"/>
      <c r="E23" s="26" t="s">
        <v>38</v>
      </c>
      <c r="I23" s="28" t="s">
        <v>34</v>
      </c>
      <c r="J23" s="26" t="s">
        <v>32</v>
      </c>
      <c r="L23" s="34"/>
    </row>
    <row r="24" spans="2:12" s="1" customFormat="1" ht="6.95" customHeight="1">
      <c r="B24" s="34"/>
      <c r="L24" s="34"/>
    </row>
    <row r="25" spans="2:12" s="1" customFormat="1" ht="12" customHeight="1">
      <c r="B25" s="34"/>
      <c r="D25" s="28" t="s">
        <v>40</v>
      </c>
      <c r="I25" s="28" t="s">
        <v>31</v>
      </c>
      <c r="J25" s="26" t="str">
        <f>IF('Rekapitulace stavby'!AN19="","",'Rekapitulace stavby'!AN19)</f>
        <v/>
      </c>
      <c r="L25" s="34"/>
    </row>
    <row r="26" spans="2:12" s="1" customFormat="1" ht="18" customHeight="1">
      <c r="B26" s="34"/>
      <c r="E26" s="26" t="str">
        <f>IF('Rekapitulace stavby'!E20="","",'Rekapitulace stavby'!E20)</f>
        <v xml:space="preserve"> </v>
      </c>
      <c r="I26" s="28" t="s">
        <v>34</v>
      </c>
      <c r="J26" s="26" t="str">
        <f>IF('Rekapitulace stavby'!AN20="","",'Rekapitulace stavby'!AN20)</f>
        <v/>
      </c>
      <c r="L26" s="34"/>
    </row>
    <row r="27" spans="2:12" s="1" customFormat="1" ht="6.95" customHeight="1">
      <c r="B27" s="34"/>
      <c r="L27" s="34"/>
    </row>
    <row r="28" spans="2:12" s="1" customFormat="1" ht="12" customHeight="1">
      <c r="B28" s="34"/>
      <c r="D28" s="28" t="s">
        <v>42</v>
      </c>
      <c r="L28" s="34"/>
    </row>
    <row r="29" spans="2:12" s="7" customFormat="1" ht="16.5" customHeight="1">
      <c r="B29" s="93"/>
      <c r="E29" s="298" t="s">
        <v>32</v>
      </c>
      <c r="F29" s="298"/>
      <c r="G29" s="298"/>
      <c r="H29" s="298"/>
      <c r="L29" s="93"/>
    </row>
    <row r="30" spans="2:12" s="1" customFormat="1" ht="6.95" customHeight="1">
      <c r="B30" s="34"/>
      <c r="L30" s="34"/>
    </row>
    <row r="31" spans="2:12" s="1" customFormat="1" ht="6.95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35" customHeight="1">
      <c r="B32" s="34"/>
      <c r="D32" s="94" t="s">
        <v>44</v>
      </c>
      <c r="J32" s="65">
        <f>ROUND(J95, 2)</f>
        <v>0</v>
      </c>
      <c r="L32" s="34"/>
    </row>
    <row r="33" spans="2:12" s="1" customFormat="1" ht="6.95" customHeight="1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5" customHeight="1">
      <c r="B34" s="34"/>
      <c r="F34" s="37" t="s">
        <v>46</v>
      </c>
      <c r="I34" s="37" t="s">
        <v>45</v>
      </c>
      <c r="J34" s="37" t="s">
        <v>47</v>
      </c>
      <c r="L34" s="34"/>
    </row>
    <row r="35" spans="2:12" s="1" customFormat="1" ht="14.45" customHeight="1">
      <c r="B35" s="34"/>
      <c r="D35" s="54" t="s">
        <v>48</v>
      </c>
      <c r="E35" s="28" t="s">
        <v>49</v>
      </c>
      <c r="F35" s="85">
        <f>ROUND((SUM(BE95:BE221)),  2)</f>
        <v>0</v>
      </c>
      <c r="I35" s="95">
        <v>0.21</v>
      </c>
      <c r="J35" s="85">
        <f>ROUND(((SUM(BE95:BE221))*I35),  2)</f>
        <v>0</v>
      </c>
      <c r="L35" s="34"/>
    </row>
    <row r="36" spans="2:12" s="1" customFormat="1" ht="14.45" customHeight="1">
      <c r="B36" s="34"/>
      <c r="E36" s="28" t="s">
        <v>50</v>
      </c>
      <c r="F36" s="85">
        <f>ROUND((SUM(BF95:BF221)),  2)</f>
        <v>0</v>
      </c>
      <c r="I36" s="95">
        <v>0.12</v>
      </c>
      <c r="J36" s="85">
        <f>ROUND(((SUM(BF95:BF221))*I36),  2)</f>
        <v>0</v>
      </c>
      <c r="L36" s="34"/>
    </row>
    <row r="37" spans="2:12" s="1" customFormat="1" ht="14.45" hidden="1" customHeight="1">
      <c r="B37" s="34"/>
      <c r="E37" s="28" t="s">
        <v>51</v>
      </c>
      <c r="F37" s="85">
        <f>ROUND((SUM(BG95:BG221)),  2)</f>
        <v>0</v>
      </c>
      <c r="I37" s="95">
        <v>0.21</v>
      </c>
      <c r="J37" s="85">
        <f>0</f>
        <v>0</v>
      </c>
      <c r="L37" s="34"/>
    </row>
    <row r="38" spans="2:12" s="1" customFormat="1" ht="14.45" hidden="1" customHeight="1">
      <c r="B38" s="34"/>
      <c r="E38" s="28" t="s">
        <v>52</v>
      </c>
      <c r="F38" s="85">
        <f>ROUND((SUM(BH95:BH221)),  2)</f>
        <v>0</v>
      </c>
      <c r="I38" s="95">
        <v>0.12</v>
      </c>
      <c r="J38" s="85">
        <f>0</f>
        <v>0</v>
      </c>
      <c r="L38" s="34"/>
    </row>
    <row r="39" spans="2:12" s="1" customFormat="1" ht="14.45" hidden="1" customHeight="1">
      <c r="B39" s="34"/>
      <c r="E39" s="28" t="s">
        <v>53</v>
      </c>
      <c r="F39" s="85">
        <f>ROUND((SUM(BI95:BI221)),  2)</f>
        <v>0</v>
      </c>
      <c r="I39" s="95">
        <v>0</v>
      </c>
      <c r="J39" s="85">
        <f>0</f>
        <v>0</v>
      </c>
      <c r="L39" s="34"/>
    </row>
    <row r="40" spans="2:12" s="1" customFormat="1" ht="6.95" customHeight="1">
      <c r="B40" s="34"/>
      <c r="L40" s="34"/>
    </row>
    <row r="41" spans="2:12" s="1" customFormat="1" ht="25.35" customHeight="1">
      <c r="B41" s="34"/>
      <c r="C41" s="96"/>
      <c r="D41" s="97" t="s">
        <v>54</v>
      </c>
      <c r="E41" s="56"/>
      <c r="F41" s="56"/>
      <c r="G41" s="98" t="s">
        <v>55</v>
      </c>
      <c r="H41" s="99" t="s">
        <v>56</v>
      </c>
      <c r="I41" s="56"/>
      <c r="J41" s="100">
        <f>SUM(J32:J39)</f>
        <v>0</v>
      </c>
      <c r="K41" s="101"/>
      <c r="L41" s="34"/>
    </row>
    <row r="42" spans="2:12" s="1" customFormat="1" ht="14.45" customHeight="1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6.95" customHeight="1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4.95" customHeight="1">
      <c r="B47" s="34"/>
      <c r="C47" s="22" t="s">
        <v>116</v>
      </c>
      <c r="L47" s="34"/>
    </row>
    <row r="48" spans="2:12" s="1" customFormat="1" ht="6.95" customHeight="1">
      <c r="B48" s="34"/>
      <c r="L48" s="34"/>
    </row>
    <row r="49" spans="2:47" s="1" customFormat="1" ht="12" customHeight="1">
      <c r="B49" s="34"/>
      <c r="C49" s="28" t="s">
        <v>16</v>
      </c>
      <c r="L49" s="34"/>
    </row>
    <row r="50" spans="2:47" s="1" customFormat="1" ht="16.5" customHeight="1">
      <c r="B50" s="34"/>
      <c r="E50" s="323" t="str">
        <f>E7</f>
        <v>OA Chrudim - rekonstrukce elektroinstalace</v>
      </c>
      <c r="F50" s="324"/>
      <c r="G50" s="324"/>
      <c r="H50" s="324"/>
      <c r="L50" s="34"/>
    </row>
    <row r="51" spans="2:47" ht="12" customHeight="1">
      <c r="B51" s="21"/>
      <c r="C51" s="28" t="s">
        <v>112</v>
      </c>
      <c r="L51" s="21"/>
    </row>
    <row r="52" spans="2:47" s="1" customFormat="1" ht="16.5" customHeight="1">
      <c r="B52" s="34"/>
      <c r="E52" s="323" t="s">
        <v>1764</v>
      </c>
      <c r="F52" s="325"/>
      <c r="G52" s="325"/>
      <c r="H52" s="325"/>
      <c r="L52" s="34"/>
    </row>
    <row r="53" spans="2:47" s="1" customFormat="1" ht="12" customHeight="1">
      <c r="B53" s="34"/>
      <c r="C53" s="28" t="s">
        <v>114</v>
      </c>
      <c r="L53" s="34"/>
    </row>
    <row r="54" spans="2:47" s="1" customFormat="1" ht="16.5" customHeight="1">
      <c r="B54" s="34"/>
      <c r="E54" s="287" t="str">
        <f>E11</f>
        <v>02 - Elektroinstalace</v>
      </c>
      <c r="F54" s="325"/>
      <c r="G54" s="325"/>
      <c r="H54" s="325"/>
      <c r="L54" s="34"/>
    </row>
    <row r="55" spans="2:47" s="1" customFormat="1" ht="6.95" customHeight="1">
      <c r="B55" s="34"/>
      <c r="L55" s="34"/>
    </row>
    <row r="56" spans="2:47" s="1" customFormat="1" ht="12" customHeight="1">
      <c r="B56" s="34"/>
      <c r="C56" s="28" t="s">
        <v>22</v>
      </c>
      <c r="F56" s="26" t="str">
        <f>F14</f>
        <v>Tyršovo nám. 250, 537 01 Chrudim</v>
      </c>
      <c r="I56" s="28" t="s">
        <v>24</v>
      </c>
      <c r="J56" s="51" t="str">
        <f>IF(J14="","",J14)</f>
        <v>8. 5. 2026</v>
      </c>
      <c r="L56" s="34"/>
    </row>
    <row r="57" spans="2:47" s="1" customFormat="1" ht="6.95" customHeight="1">
      <c r="B57" s="34"/>
      <c r="L57" s="34"/>
    </row>
    <row r="58" spans="2:47" s="1" customFormat="1" ht="15.2" customHeight="1">
      <c r="B58" s="34"/>
      <c r="C58" s="28" t="s">
        <v>30</v>
      </c>
      <c r="F58" s="26" t="str">
        <f>E17</f>
        <v>Pardubický kraj</v>
      </c>
      <c r="I58" s="28" t="s">
        <v>37</v>
      </c>
      <c r="J58" s="32" t="str">
        <f>E23</f>
        <v>AZ Optimal</v>
      </c>
      <c r="L58" s="34"/>
    </row>
    <row r="59" spans="2:47" s="1" customFormat="1" ht="15.2" customHeight="1">
      <c r="B59" s="34"/>
      <c r="C59" s="28" t="s">
        <v>35</v>
      </c>
      <c r="F59" s="26" t="str">
        <f>IF(E20="","",E20)</f>
        <v>Vyplň údaj</v>
      </c>
      <c r="I59" s="28" t="s">
        <v>40</v>
      </c>
      <c r="J59" s="32" t="str">
        <f>E26</f>
        <v xml:space="preserve"> </v>
      </c>
      <c r="L59" s="34"/>
    </row>
    <row r="60" spans="2:47" s="1" customFormat="1" ht="10.35" customHeight="1">
      <c r="B60" s="34"/>
      <c r="L60" s="34"/>
    </row>
    <row r="61" spans="2:47" s="1" customFormat="1" ht="29.25" customHeight="1">
      <c r="B61" s="34"/>
      <c r="C61" s="102" t="s">
        <v>117</v>
      </c>
      <c r="D61" s="96"/>
      <c r="E61" s="96"/>
      <c r="F61" s="96"/>
      <c r="G61" s="96"/>
      <c r="H61" s="96"/>
      <c r="I61" s="96"/>
      <c r="J61" s="103" t="s">
        <v>118</v>
      </c>
      <c r="K61" s="96"/>
      <c r="L61" s="34"/>
    </row>
    <row r="62" spans="2:47" s="1" customFormat="1" ht="10.35" customHeight="1">
      <c r="B62" s="34"/>
      <c r="L62" s="34"/>
    </row>
    <row r="63" spans="2:47" s="1" customFormat="1" ht="22.9" customHeight="1">
      <c r="B63" s="34"/>
      <c r="C63" s="104" t="s">
        <v>76</v>
      </c>
      <c r="J63" s="65">
        <f>J95</f>
        <v>0</v>
      </c>
      <c r="L63" s="34"/>
      <c r="AU63" s="18" t="s">
        <v>119</v>
      </c>
    </row>
    <row r="64" spans="2:47" s="8" customFormat="1" ht="24.95" customHeight="1">
      <c r="B64" s="105"/>
      <c r="D64" s="106" t="s">
        <v>771</v>
      </c>
      <c r="E64" s="107"/>
      <c r="F64" s="107"/>
      <c r="G64" s="107"/>
      <c r="H64" s="107"/>
      <c r="I64" s="107"/>
      <c r="J64" s="108">
        <f>J96</f>
        <v>0</v>
      </c>
      <c r="L64" s="105"/>
    </row>
    <row r="65" spans="2:12" s="8" customFormat="1" ht="24.95" customHeight="1">
      <c r="B65" s="105"/>
      <c r="D65" s="106" t="s">
        <v>772</v>
      </c>
      <c r="E65" s="107"/>
      <c r="F65" s="107"/>
      <c r="G65" s="107"/>
      <c r="H65" s="107"/>
      <c r="I65" s="107"/>
      <c r="J65" s="108">
        <f>J136</f>
        <v>0</v>
      </c>
      <c r="L65" s="105"/>
    </row>
    <row r="66" spans="2:12" s="8" customFormat="1" ht="24.95" customHeight="1">
      <c r="B66" s="105"/>
      <c r="D66" s="106" t="s">
        <v>773</v>
      </c>
      <c r="E66" s="107"/>
      <c r="F66" s="107"/>
      <c r="G66" s="107"/>
      <c r="H66" s="107"/>
      <c r="I66" s="107"/>
      <c r="J66" s="108">
        <f>J169</f>
        <v>0</v>
      </c>
      <c r="L66" s="105"/>
    </row>
    <row r="67" spans="2:12" s="8" customFormat="1" ht="24.95" customHeight="1">
      <c r="B67" s="105"/>
      <c r="D67" s="106" t="s">
        <v>775</v>
      </c>
      <c r="E67" s="107"/>
      <c r="F67" s="107"/>
      <c r="G67" s="107"/>
      <c r="H67" s="107"/>
      <c r="I67" s="107"/>
      <c r="J67" s="108">
        <f>J179</f>
        <v>0</v>
      </c>
      <c r="L67" s="105"/>
    </row>
    <row r="68" spans="2:12" s="8" customFormat="1" ht="24.95" customHeight="1">
      <c r="B68" s="105"/>
      <c r="D68" s="106" t="s">
        <v>776</v>
      </c>
      <c r="E68" s="107"/>
      <c r="F68" s="107"/>
      <c r="G68" s="107"/>
      <c r="H68" s="107"/>
      <c r="I68" s="107"/>
      <c r="J68" s="108">
        <f>J200</f>
        <v>0</v>
      </c>
      <c r="L68" s="105"/>
    </row>
    <row r="69" spans="2:12" s="9" customFormat="1" ht="19.899999999999999" customHeight="1">
      <c r="B69" s="109"/>
      <c r="D69" s="110" t="s">
        <v>777</v>
      </c>
      <c r="E69" s="111"/>
      <c r="F69" s="111"/>
      <c r="G69" s="111"/>
      <c r="H69" s="111"/>
      <c r="I69" s="111"/>
      <c r="J69" s="112">
        <f>J201</f>
        <v>0</v>
      </c>
      <c r="L69" s="109"/>
    </row>
    <row r="70" spans="2:12" s="9" customFormat="1" ht="19.899999999999999" customHeight="1">
      <c r="B70" s="109"/>
      <c r="D70" s="110" t="s">
        <v>778</v>
      </c>
      <c r="E70" s="111"/>
      <c r="F70" s="111"/>
      <c r="G70" s="111"/>
      <c r="H70" s="111"/>
      <c r="I70" s="111"/>
      <c r="J70" s="112">
        <f>J205</f>
        <v>0</v>
      </c>
      <c r="L70" s="109"/>
    </row>
    <row r="71" spans="2:12" s="8" customFormat="1" ht="24.95" customHeight="1">
      <c r="B71" s="105"/>
      <c r="D71" s="106" t="s">
        <v>779</v>
      </c>
      <c r="E71" s="107"/>
      <c r="F71" s="107"/>
      <c r="G71" s="107"/>
      <c r="H71" s="107"/>
      <c r="I71" s="107"/>
      <c r="J71" s="108">
        <f>J211</f>
        <v>0</v>
      </c>
      <c r="L71" s="105"/>
    </row>
    <row r="72" spans="2:12" s="9" customFormat="1" ht="19.899999999999999" customHeight="1">
      <c r="B72" s="109"/>
      <c r="D72" s="110" t="s">
        <v>780</v>
      </c>
      <c r="E72" s="111"/>
      <c r="F72" s="111"/>
      <c r="G72" s="111"/>
      <c r="H72" s="111"/>
      <c r="I72" s="111"/>
      <c r="J72" s="112">
        <f>J212</f>
        <v>0</v>
      </c>
      <c r="L72" s="109"/>
    </row>
    <row r="73" spans="2:12" s="9" customFormat="1" ht="19.899999999999999" customHeight="1">
      <c r="B73" s="109"/>
      <c r="D73" s="110" t="s">
        <v>781</v>
      </c>
      <c r="E73" s="111"/>
      <c r="F73" s="111"/>
      <c r="G73" s="111"/>
      <c r="H73" s="111"/>
      <c r="I73" s="111"/>
      <c r="J73" s="112">
        <f>J216</f>
        <v>0</v>
      </c>
      <c r="L73" s="109"/>
    </row>
    <row r="74" spans="2:12" s="1" customFormat="1" ht="21.75" customHeight="1">
      <c r="B74" s="34"/>
      <c r="L74" s="34"/>
    </row>
    <row r="75" spans="2:12" s="1" customFormat="1" ht="6.95" customHeight="1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34"/>
    </row>
    <row r="79" spans="2:12" s="1" customFormat="1" ht="6.95" customHeight="1">
      <c r="B79" s="45"/>
      <c r="C79" s="46"/>
      <c r="D79" s="46"/>
      <c r="E79" s="46"/>
      <c r="F79" s="46"/>
      <c r="G79" s="46"/>
      <c r="H79" s="46"/>
      <c r="I79" s="46"/>
      <c r="J79" s="46"/>
      <c r="K79" s="46"/>
      <c r="L79" s="34"/>
    </row>
    <row r="80" spans="2:12" s="1" customFormat="1" ht="24.95" customHeight="1">
      <c r="B80" s="34"/>
      <c r="C80" s="22" t="s">
        <v>132</v>
      </c>
      <c r="L80" s="34"/>
    </row>
    <row r="81" spans="2:63" s="1" customFormat="1" ht="6.95" customHeight="1">
      <c r="B81" s="34"/>
      <c r="L81" s="34"/>
    </row>
    <row r="82" spans="2:63" s="1" customFormat="1" ht="12" customHeight="1">
      <c r="B82" s="34"/>
      <c r="C82" s="28" t="s">
        <v>16</v>
      </c>
      <c r="L82" s="34"/>
    </row>
    <row r="83" spans="2:63" s="1" customFormat="1" ht="16.5" customHeight="1">
      <c r="B83" s="34"/>
      <c r="E83" s="323" t="str">
        <f>E7</f>
        <v>OA Chrudim - rekonstrukce elektroinstalace</v>
      </c>
      <c r="F83" s="324"/>
      <c r="G83" s="324"/>
      <c r="H83" s="324"/>
      <c r="L83" s="34"/>
    </row>
    <row r="84" spans="2:63" ht="12" customHeight="1">
      <c r="B84" s="21"/>
      <c r="C84" s="28" t="s">
        <v>112</v>
      </c>
      <c r="L84" s="21"/>
    </row>
    <row r="85" spans="2:63" s="1" customFormat="1" ht="16.5" customHeight="1">
      <c r="B85" s="34"/>
      <c r="E85" s="323" t="s">
        <v>1764</v>
      </c>
      <c r="F85" s="325"/>
      <c r="G85" s="325"/>
      <c r="H85" s="325"/>
      <c r="L85" s="34"/>
    </row>
    <row r="86" spans="2:63" s="1" customFormat="1" ht="12" customHeight="1">
      <c r="B86" s="34"/>
      <c r="C86" s="28" t="s">
        <v>114</v>
      </c>
      <c r="L86" s="34"/>
    </row>
    <row r="87" spans="2:63" s="1" customFormat="1" ht="16.5" customHeight="1">
      <c r="B87" s="34"/>
      <c r="E87" s="287" t="str">
        <f>E11</f>
        <v>02 - Elektroinstalace</v>
      </c>
      <c r="F87" s="325"/>
      <c r="G87" s="325"/>
      <c r="H87" s="325"/>
      <c r="L87" s="34"/>
    </row>
    <row r="88" spans="2:63" s="1" customFormat="1" ht="6.95" customHeight="1">
      <c r="B88" s="34"/>
      <c r="L88" s="34"/>
    </row>
    <row r="89" spans="2:63" s="1" customFormat="1" ht="12" customHeight="1">
      <c r="B89" s="34"/>
      <c r="C89" s="28" t="s">
        <v>22</v>
      </c>
      <c r="F89" s="26" t="str">
        <f>F14</f>
        <v>Tyršovo nám. 250, 537 01 Chrudim</v>
      </c>
      <c r="I89" s="28" t="s">
        <v>24</v>
      </c>
      <c r="J89" s="51" t="str">
        <f>IF(J14="","",J14)</f>
        <v>8. 5. 2026</v>
      </c>
      <c r="L89" s="34"/>
    </row>
    <row r="90" spans="2:63" s="1" customFormat="1" ht="6.95" customHeight="1">
      <c r="B90" s="34"/>
      <c r="L90" s="34"/>
    </row>
    <row r="91" spans="2:63" s="1" customFormat="1" ht="15.2" customHeight="1">
      <c r="B91" s="34"/>
      <c r="C91" s="28" t="s">
        <v>30</v>
      </c>
      <c r="F91" s="26" t="str">
        <f>E17</f>
        <v>Pardubický kraj</v>
      </c>
      <c r="I91" s="28" t="s">
        <v>37</v>
      </c>
      <c r="J91" s="32" t="str">
        <f>E23</f>
        <v>AZ Optimal</v>
      </c>
      <c r="L91" s="34"/>
    </row>
    <row r="92" spans="2:63" s="1" customFormat="1" ht="15.2" customHeight="1">
      <c r="B92" s="34"/>
      <c r="C92" s="28" t="s">
        <v>35</v>
      </c>
      <c r="F92" s="26" t="str">
        <f>IF(E20="","",E20)</f>
        <v>Vyplň údaj</v>
      </c>
      <c r="I92" s="28" t="s">
        <v>40</v>
      </c>
      <c r="J92" s="32" t="str">
        <f>E26</f>
        <v xml:space="preserve"> </v>
      </c>
      <c r="L92" s="34"/>
    </row>
    <row r="93" spans="2:63" s="1" customFormat="1" ht="10.35" customHeight="1">
      <c r="B93" s="34"/>
      <c r="L93" s="34"/>
    </row>
    <row r="94" spans="2:63" s="10" customFormat="1" ht="29.25" customHeight="1">
      <c r="B94" s="113"/>
      <c r="C94" s="114" t="s">
        <v>133</v>
      </c>
      <c r="D94" s="115" t="s">
        <v>63</v>
      </c>
      <c r="E94" s="115" t="s">
        <v>59</v>
      </c>
      <c r="F94" s="115" t="s">
        <v>60</v>
      </c>
      <c r="G94" s="115" t="s">
        <v>134</v>
      </c>
      <c r="H94" s="115" t="s">
        <v>135</v>
      </c>
      <c r="I94" s="115" t="s">
        <v>136</v>
      </c>
      <c r="J94" s="115" t="s">
        <v>118</v>
      </c>
      <c r="K94" s="116" t="s">
        <v>137</v>
      </c>
      <c r="L94" s="113"/>
      <c r="M94" s="58" t="s">
        <v>32</v>
      </c>
      <c r="N94" s="59" t="s">
        <v>48</v>
      </c>
      <c r="O94" s="59" t="s">
        <v>138</v>
      </c>
      <c r="P94" s="59" t="s">
        <v>139</v>
      </c>
      <c r="Q94" s="59" t="s">
        <v>140</v>
      </c>
      <c r="R94" s="59" t="s">
        <v>141</v>
      </c>
      <c r="S94" s="59" t="s">
        <v>142</v>
      </c>
      <c r="T94" s="60" t="s">
        <v>143</v>
      </c>
    </row>
    <row r="95" spans="2:63" s="1" customFormat="1" ht="22.9" customHeight="1">
      <c r="B95" s="34"/>
      <c r="C95" s="63" t="s">
        <v>144</v>
      </c>
      <c r="J95" s="117">
        <f>BK95</f>
        <v>0</v>
      </c>
      <c r="L95" s="34"/>
      <c r="M95" s="61"/>
      <c r="N95" s="52"/>
      <c r="O95" s="52"/>
      <c r="P95" s="118">
        <f>P96+P136+P169+P179+P200+P211</f>
        <v>0</v>
      </c>
      <c r="Q95" s="52"/>
      <c r="R95" s="118">
        <f>R96+R136+R169+R179+R200+R211</f>
        <v>1.1479999999999999E-2</v>
      </c>
      <c r="S95" s="52"/>
      <c r="T95" s="119">
        <f>T96+T136+T169+T179+T200+T211</f>
        <v>0</v>
      </c>
      <c r="AT95" s="18" t="s">
        <v>77</v>
      </c>
      <c r="AU95" s="18" t="s">
        <v>119</v>
      </c>
      <c r="BK95" s="120">
        <f>BK96+BK136+BK169+BK179+BK200+BK211</f>
        <v>0</v>
      </c>
    </row>
    <row r="96" spans="2:63" s="11" customFormat="1" ht="25.9" customHeight="1">
      <c r="B96" s="121"/>
      <c r="D96" s="122" t="s">
        <v>77</v>
      </c>
      <c r="E96" s="123" t="s">
        <v>783</v>
      </c>
      <c r="F96" s="123" t="s">
        <v>784</v>
      </c>
      <c r="I96" s="124"/>
      <c r="J96" s="125">
        <f>BK96</f>
        <v>0</v>
      </c>
      <c r="L96" s="121"/>
      <c r="M96" s="126"/>
      <c r="P96" s="127">
        <f>SUM(P97:P135)</f>
        <v>0</v>
      </c>
      <c r="R96" s="127">
        <f>SUM(R97:R135)</f>
        <v>0</v>
      </c>
      <c r="T96" s="128">
        <f>SUM(T97:T135)</f>
        <v>0</v>
      </c>
      <c r="AR96" s="122" t="s">
        <v>155</v>
      </c>
      <c r="AT96" s="129" t="s">
        <v>77</v>
      </c>
      <c r="AU96" s="129" t="s">
        <v>78</v>
      </c>
      <c r="AY96" s="122" t="s">
        <v>147</v>
      </c>
      <c r="BK96" s="130">
        <f>SUM(BK97:BK135)</f>
        <v>0</v>
      </c>
    </row>
    <row r="97" spans="2:65" s="1" customFormat="1" ht="16.5" customHeight="1">
      <c r="B97" s="34"/>
      <c r="C97" s="133" t="s">
        <v>85</v>
      </c>
      <c r="D97" s="133" t="s">
        <v>150</v>
      </c>
      <c r="E97" s="134" t="s">
        <v>785</v>
      </c>
      <c r="F97" s="135" t="s">
        <v>786</v>
      </c>
      <c r="G97" s="136" t="s">
        <v>242</v>
      </c>
      <c r="H97" s="137">
        <v>10</v>
      </c>
      <c r="I97" s="138"/>
      <c r="J97" s="139">
        <f t="shared" ref="J97:J135" si="0">ROUND(I97*H97,2)</f>
        <v>0</v>
      </c>
      <c r="K97" s="135" t="s">
        <v>32</v>
      </c>
      <c r="L97" s="34"/>
      <c r="M97" s="140" t="s">
        <v>32</v>
      </c>
      <c r="N97" s="141" t="s">
        <v>49</v>
      </c>
      <c r="P97" s="142">
        <f t="shared" ref="P97:P135" si="1">O97*H97</f>
        <v>0</v>
      </c>
      <c r="Q97" s="142">
        <v>0</v>
      </c>
      <c r="R97" s="142">
        <f t="shared" ref="R97:R135" si="2">Q97*H97</f>
        <v>0</v>
      </c>
      <c r="S97" s="142">
        <v>0</v>
      </c>
      <c r="T97" s="143">
        <f t="shared" ref="T97:T135" si="3">S97*H97</f>
        <v>0</v>
      </c>
      <c r="AR97" s="144" t="s">
        <v>649</v>
      </c>
      <c r="AT97" s="144" t="s">
        <v>150</v>
      </c>
      <c r="AU97" s="144" t="s">
        <v>85</v>
      </c>
      <c r="AY97" s="18" t="s">
        <v>147</v>
      </c>
      <c r="BE97" s="145">
        <f t="shared" ref="BE97:BE135" si="4">IF(N97="základní",J97,0)</f>
        <v>0</v>
      </c>
      <c r="BF97" s="145">
        <f t="shared" ref="BF97:BF135" si="5">IF(N97="snížená",J97,0)</f>
        <v>0</v>
      </c>
      <c r="BG97" s="145">
        <f t="shared" ref="BG97:BG135" si="6">IF(N97="zákl. přenesená",J97,0)</f>
        <v>0</v>
      </c>
      <c r="BH97" s="145">
        <f t="shared" ref="BH97:BH135" si="7">IF(N97="sníž. přenesená",J97,0)</f>
        <v>0</v>
      </c>
      <c r="BI97" s="145">
        <f t="shared" ref="BI97:BI135" si="8">IF(N97="nulová",J97,0)</f>
        <v>0</v>
      </c>
      <c r="BJ97" s="18" t="s">
        <v>85</v>
      </c>
      <c r="BK97" s="145">
        <f t="shared" ref="BK97:BK135" si="9">ROUND(I97*H97,2)</f>
        <v>0</v>
      </c>
      <c r="BL97" s="18" t="s">
        <v>649</v>
      </c>
      <c r="BM97" s="144" t="s">
        <v>1962</v>
      </c>
    </row>
    <row r="98" spans="2:65" s="1" customFormat="1" ht="16.5" customHeight="1">
      <c r="B98" s="34"/>
      <c r="C98" s="133" t="s">
        <v>87</v>
      </c>
      <c r="D98" s="133" t="s">
        <v>150</v>
      </c>
      <c r="E98" s="134" t="s">
        <v>1963</v>
      </c>
      <c r="F98" s="135" t="s">
        <v>789</v>
      </c>
      <c r="G98" s="136" t="s">
        <v>242</v>
      </c>
      <c r="H98" s="137">
        <v>10</v>
      </c>
      <c r="I98" s="138"/>
      <c r="J98" s="139">
        <f t="shared" si="0"/>
        <v>0</v>
      </c>
      <c r="K98" s="135" t="s">
        <v>32</v>
      </c>
      <c r="L98" s="34"/>
      <c r="M98" s="140" t="s">
        <v>32</v>
      </c>
      <c r="N98" s="141" t="s">
        <v>49</v>
      </c>
      <c r="P98" s="142">
        <f t="shared" si="1"/>
        <v>0</v>
      </c>
      <c r="Q98" s="142">
        <v>0</v>
      </c>
      <c r="R98" s="142">
        <f t="shared" si="2"/>
        <v>0</v>
      </c>
      <c r="S98" s="142">
        <v>0</v>
      </c>
      <c r="T98" s="143">
        <f t="shared" si="3"/>
        <v>0</v>
      </c>
      <c r="AR98" s="144" t="s">
        <v>649</v>
      </c>
      <c r="AT98" s="144" t="s">
        <v>150</v>
      </c>
      <c r="AU98" s="144" t="s">
        <v>85</v>
      </c>
      <c r="AY98" s="18" t="s">
        <v>147</v>
      </c>
      <c r="BE98" s="145">
        <f t="shared" si="4"/>
        <v>0</v>
      </c>
      <c r="BF98" s="145">
        <f t="shared" si="5"/>
        <v>0</v>
      </c>
      <c r="BG98" s="145">
        <f t="shared" si="6"/>
        <v>0</v>
      </c>
      <c r="BH98" s="145">
        <f t="shared" si="7"/>
        <v>0</v>
      </c>
      <c r="BI98" s="145">
        <f t="shared" si="8"/>
        <v>0</v>
      </c>
      <c r="BJ98" s="18" t="s">
        <v>85</v>
      </c>
      <c r="BK98" s="145">
        <f t="shared" si="9"/>
        <v>0</v>
      </c>
      <c r="BL98" s="18" t="s">
        <v>649</v>
      </c>
      <c r="BM98" s="144" t="s">
        <v>1964</v>
      </c>
    </row>
    <row r="99" spans="2:65" s="1" customFormat="1" ht="16.5" customHeight="1">
      <c r="B99" s="34"/>
      <c r="C99" s="133" t="s">
        <v>190</v>
      </c>
      <c r="D99" s="133" t="s">
        <v>150</v>
      </c>
      <c r="E99" s="134" t="s">
        <v>1965</v>
      </c>
      <c r="F99" s="135" t="s">
        <v>792</v>
      </c>
      <c r="G99" s="136" t="s">
        <v>242</v>
      </c>
      <c r="H99" s="137">
        <v>84</v>
      </c>
      <c r="I99" s="138"/>
      <c r="J99" s="139">
        <f t="shared" si="0"/>
        <v>0</v>
      </c>
      <c r="K99" s="135" t="s">
        <v>32</v>
      </c>
      <c r="L99" s="34"/>
      <c r="M99" s="140" t="s">
        <v>32</v>
      </c>
      <c r="N99" s="141" t="s">
        <v>49</v>
      </c>
      <c r="P99" s="142">
        <f t="shared" si="1"/>
        <v>0</v>
      </c>
      <c r="Q99" s="142">
        <v>0</v>
      </c>
      <c r="R99" s="142">
        <f t="shared" si="2"/>
        <v>0</v>
      </c>
      <c r="S99" s="142">
        <v>0</v>
      </c>
      <c r="T99" s="143">
        <f t="shared" si="3"/>
        <v>0</v>
      </c>
      <c r="AR99" s="144" t="s">
        <v>649</v>
      </c>
      <c r="AT99" s="144" t="s">
        <v>150</v>
      </c>
      <c r="AU99" s="144" t="s">
        <v>85</v>
      </c>
      <c r="AY99" s="18" t="s">
        <v>147</v>
      </c>
      <c r="BE99" s="145">
        <f t="shared" si="4"/>
        <v>0</v>
      </c>
      <c r="BF99" s="145">
        <f t="shared" si="5"/>
        <v>0</v>
      </c>
      <c r="BG99" s="145">
        <f t="shared" si="6"/>
        <v>0</v>
      </c>
      <c r="BH99" s="145">
        <f t="shared" si="7"/>
        <v>0</v>
      </c>
      <c r="BI99" s="145">
        <f t="shared" si="8"/>
        <v>0</v>
      </c>
      <c r="BJ99" s="18" t="s">
        <v>85</v>
      </c>
      <c r="BK99" s="145">
        <f t="shared" si="9"/>
        <v>0</v>
      </c>
      <c r="BL99" s="18" t="s">
        <v>649</v>
      </c>
      <c r="BM99" s="144" t="s">
        <v>1966</v>
      </c>
    </row>
    <row r="100" spans="2:65" s="1" customFormat="1" ht="16.5" customHeight="1">
      <c r="B100" s="34"/>
      <c r="C100" s="133" t="s">
        <v>155</v>
      </c>
      <c r="D100" s="133" t="s">
        <v>150</v>
      </c>
      <c r="E100" s="134" t="s">
        <v>794</v>
      </c>
      <c r="F100" s="135" t="s">
        <v>795</v>
      </c>
      <c r="G100" s="136" t="s">
        <v>153</v>
      </c>
      <c r="H100" s="137">
        <v>200</v>
      </c>
      <c r="I100" s="138"/>
      <c r="J100" s="139">
        <f t="shared" si="0"/>
        <v>0</v>
      </c>
      <c r="K100" s="135" t="s">
        <v>32</v>
      </c>
      <c r="L100" s="34"/>
      <c r="M100" s="140" t="s">
        <v>32</v>
      </c>
      <c r="N100" s="141" t="s">
        <v>49</v>
      </c>
      <c r="P100" s="142">
        <f t="shared" si="1"/>
        <v>0</v>
      </c>
      <c r="Q100" s="142">
        <v>0</v>
      </c>
      <c r="R100" s="142">
        <f t="shared" si="2"/>
        <v>0</v>
      </c>
      <c r="S100" s="142">
        <v>0</v>
      </c>
      <c r="T100" s="143">
        <f t="shared" si="3"/>
        <v>0</v>
      </c>
      <c r="AR100" s="144" t="s">
        <v>649</v>
      </c>
      <c r="AT100" s="144" t="s">
        <v>150</v>
      </c>
      <c r="AU100" s="144" t="s">
        <v>85</v>
      </c>
      <c r="AY100" s="18" t="s">
        <v>147</v>
      </c>
      <c r="BE100" s="145">
        <f t="shared" si="4"/>
        <v>0</v>
      </c>
      <c r="BF100" s="145">
        <f t="shared" si="5"/>
        <v>0</v>
      </c>
      <c r="BG100" s="145">
        <f t="shared" si="6"/>
        <v>0</v>
      </c>
      <c r="BH100" s="145">
        <f t="shared" si="7"/>
        <v>0</v>
      </c>
      <c r="BI100" s="145">
        <f t="shared" si="8"/>
        <v>0</v>
      </c>
      <c r="BJ100" s="18" t="s">
        <v>85</v>
      </c>
      <c r="BK100" s="145">
        <f t="shared" si="9"/>
        <v>0</v>
      </c>
      <c r="BL100" s="18" t="s">
        <v>649</v>
      </c>
      <c r="BM100" s="144" t="s">
        <v>1967</v>
      </c>
    </row>
    <row r="101" spans="2:65" s="1" customFormat="1" ht="21.75" customHeight="1">
      <c r="B101" s="34"/>
      <c r="C101" s="133" t="s">
        <v>218</v>
      </c>
      <c r="D101" s="133" t="s">
        <v>150</v>
      </c>
      <c r="E101" s="134" t="s">
        <v>797</v>
      </c>
      <c r="F101" s="135" t="s">
        <v>798</v>
      </c>
      <c r="G101" s="136" t="s">
        <v>153</v>
      </c>
      <c r="H101" s="137">
        <v>11</v>
      </c>
      <c r="I101" s="138"/>
      <c r="J101" s="139">
        <f t="shared" si="0"/>
        <v>0</v>
      </c>
      <c r="K101" s="135" t="s">
        <v>32</v>
      </c>
      <c r="L101" s="34"/>
      <c r="M101" s="140" t="s">
        <v>32</v>
      </c>
      <c r="N101" s="141" t="s">
        <v>49</v>
      </c>
      <c r="P101" s="142">
        <f t="shared" si="1"/>
        <v>0</v>
      </c>
      <c r="Q101" s="142">
        <v>0</v>
      </c>
      <c r="R101" s="142">
        <f t="shared" si="2"/>
        <v>0</v>
      </c>
      <c r="S101" s="142">
        <v>0</v>
      </c>
      <c r="T101" s="143">
        <f t="shared" si="3"/>
        <v>0</v>
      </c>
      <c r="AR101" s="144" t="s">
        <v>649</v>
      </c>
      <c r="AT101" s="144" t="s">
        <v>150</v>
      </c>
      <c r="AU101" s="144" t="s">
        <v>85</v>
      </c>
      <c r="AY101" s="18" t="s">
        <v>147</v>
      </c>
      <c r="BE101" s="145">
        <f t="shared" si="4"/>
        <v>0</v>
      </c>
      <c r="BF101" s="145">
        <f t="shared" si="5"/>
        <v>0</v>
      </c>
      <c r="BG101" s="145">
        <f t="shared" si="6"/>
        <v>0</v>
      </c>
      <c r="BH101" s="145">
        <f t="shared" si="7"/>
        <v>0</v>
      </c>
      <c r="BI101" s="145">
        <f t="shared" si="8"/>
        <v>0</v>
      </c>
      <c r="BJ101" s="18" t="s">
        <v>85</v>
      </c>
      <c r="BK101" s="145">
        <f t="shared" si="9"/>
        <v>0</v>
      </c>
      <c r="BL101" s="18" t="s">
        <v>649</v>
      </c>
      <c r="BM101" s="144" t="s">
        <v>1968</v>
      </c>
    </row>
    <row r="102" spans="2:65" s="1" customFormat="1" ht="16.5" customHeight="1">
      <c r="B102" s="34"/>
      <c r="C102" s="133" t="s">
        <v>148</v>
      </c>
      <c r="D102" s="133" t="s">
        <v>150</v>
      </c>
      <c r="E102" s="134" t="s">
        <v>800</v>
      </c>
      <c r="F102" s="135" t="s">
        <v>801</v>
      </c>
      <c r="G102" s="136" t="s">
        <v>153</v>
      </c>
      <c r="H102" s="137">
        <v>30</v>
      </c>
      <c r="I102" s="138"/>
      <c r="J102" s="139">
        <f t="shared" si="0"/>
        <v>0</v>
      </c>
      <c r="K102" s="135" t="s">
        <v>32</v>
      </c>
      <c r="L102" s="34"/>
      <c r="M102" s="140" t="s">
        <v>32</v>
      </c>
      <c r="N102" s="141" t="s">
        <v>49</v>
      </c>
      <c r="P102" s="142">
        <f t="shared" si="1"/>
        <v>0</v>
      </c>
      <c r="Q102" s="142">
        <v>0</v>
      </c>
      <c r="R102" s="142">
        <f t="shared" si="2"/>
        <v>0</v>
      </c>
      <c r="S102" s="142">
        <v>0</v>
      </c>
      <c r="T102" s="143">
        <f t="shared" si="3"/>
        <v>0</v>
      </c>
      <c r="AR102" s="144" t="s">
        <v>649</v>
      </c>
      <c r="AT102" s="144" t="s">
        <v>150</v>
      </c>
      <c r="AU102" s="144" t="s">
        <v>85</v>
      </c>
      <c r="AY102" s="18" t="s">
        <v>147</v>
      </c>
      <c r="BE102" s="145">
        <f t="shared" si="4"/>
        <v>0</v>
      </c>
      <c r="BF102" s="145">
        <f t="shared" si="5"/>
        <v>0</v>
      </c>
      <c r="BG102" s="145">
        <f t="shared" si="6"/>
        <v>0</v>
      </c>
      <c r="BH102" s="145">
        <f t="shared" si="7"/>
        <v>0</v>
      </c>
      <c r="BI102" s="145">
        <f t="shared" si="8"/>
        <v>0</v>
      </c>
      <c r="BJ102" s="18" t="s">
        <v>85</v>
      </c>
      <c r="BK102" s="145">
        <f t="shared" si="9"/>
        <v>0</v>
      </c>
      <c r="BL102" s="18" t="s">
        <v>649</v>
      </c>
      <c r="BM102" s="144" t="s">
        <v>1969</v>
      </c>
    </row>
    <row r="103" spans="2:65" s="1" customFormat="1" ht="16.5" customHeight="1">
      <c r="B103" s="34"/>
      <c r="C103" s="133" t="s">
        <v>227</v>
      </c>
      <c r="D103" s="133" t="s">
        <v>150</v>
      </c>
      <c r="E103" s="134" t="s">
        <v>803</v>
      </c>
      <c r="F103" s="135" t="s">
        <v>804</v>
      </c>
      <c r="G103" s="136" t="s">
        <v>153</v>
      </c>
      <c r="H103" s="137">
        <v>10</v>
      </c>
      <c r="I103" s="138"/>
      <c r="J103" s="139">
        <f t="shared" si="0"/>
        <v>0</v>
      </c>
      <c r="K103" s="135" t="s">
        <v>32</v>
      </c>
      <c r="L103" s="34"/>
      <c r="M103" s="140" t="s">
        <v>32</v>
      </c>
      <c r="N103" s="141" t="s">
        <v>49</v>
      </c>
      <c r="P103" s="142">
        <f t="shared" si="1"/>
        <v>0</v>
      </c>
      <c r="Q103" s="142">
        <v>0</v>
      </c>
      <c r="R103" s="142">
        <f t="shared" si="2"/>
        <v>0</v>
      </c>
      <c r="S103" s="142">
        <v>0</v>
      </c>
      <c r="T103" s="143">
        <f t="shared" si="3"/>
        <v>0</v>
      </c>
      <c r="AR103" s="144" t="s">
        <v>649</v>
      </c>
      <c r="AT103" s="144" t="s">
        <v>150</v>
      </c>
      <c r="AU103" s="144" t="s">
        <v>85</v>
      </c>
      <c r="AY103" s="18" t="s">
        <v>147</v>
      </c>
      <c r="BE103" s="145">
        <f t="shared" si="4"/>
        <v>0</v>
      </c>
      <c r="BF103" s="145">
        <f t="shared" si="5"/>
        <v>0</v>
      </c>
      <c r="BG103" s="145">
        <f t="shared" si="6"/>
        <v>0</v>
      </c>
      <c r="BH103" s="145">
        <f t="shared" si="7"/>
        <v>0</v>
      </c>
      <c r="BI103" s="145">
        <f t="shared" si="8"/>
        <v>0</v>
      </c>
      <c r="BJ103" s="18" t="s">
        <v>85</v>
      </c>
      <c r="BK103" s="145">
        <f t="shared" si="9"/>
        <v>0</v>
      </c>
      <c r="BL103" s="18" t="s">
        <v>649</v>
      </c>
      <c r="BM103" s="144" t="s">
        <v>1970</v>
      </c>
    </row>
    <row r="104" spans="2:65" s="1" customFormat="1" ht="16.5" customHeight="1">
      <c r="B104" s="34"/>
      <c r="C104" s="133" t="s">
        <v>233</v>
      </c>
      <c r="D104" s="133" t="s">
        <v>150</v>
      </c>
      <c r="E104" s="134" t="s">
        <v>1971</v>
      </c>
      <c r="F104" s="135" t="s">
        <v>1972</v>
      </c>
      <c r="G104" s="136" t="s">
        <v>153</v>
      </c>
      <c r="H104" s="137">
        <v>21</v>
      </c>
      <c r="I104" s="138"/>
      <c r="J104" s="139">
        <f t="shared" si="0"/>
        <v>0</v>
      </c>
      <c r="K104" s="135" t="s">
        <v>32</v>
      </c>
      <c r="L104" s="34"/>
      <c r="M104" s="140" t="s">
        <v>32</v>
      </c>
      <c r="N104" s="141" t="s">
        <v>49</v>
      </c>
      <c r="P104" s="142">
        <f t="shared" si="1"/>
        <v>0</v>
      </c>
      <c r="Q104" s="142">
        <v>0</v>
      </c>
      <c r="R104" s="142">
        <f t="shared" si="2"/>
        <v>0</v>
      </c>
      <c r="S104" s="142">
        <v>0</v>
      </c>
      <c r="T104" s="143">
        <f t="shared" si="3"/>
        <v>0</v>
      </c>
      <c r="AR104" s="144" t="s">
        <v>649</v>
      </c>
      <c r="AT104" s="144" t="s">
        <v>150</v>
      </c>
      <c r="AU104" s="144" t="s">
        <v>85</v>
      </c>
      <c r="AY104" s="18" t="s">
        <v>147</v>
      </c>
      <c r="BE104" s="145">
        <f t="shared" si="4"/>
        <v>0</v>
      </c>
      <c r="BF104" s="145">
        <f t="shared" si="5"/>
        <v>0</v>
      </c>
      <c r="BG104" s="145">
        <f t="shared" si="6"/>
        <v>0</v>
      </c>
      <c r="BH104" s="145">
        <f t="shared" si="7"/>
        <v>0</v>
      </c>
      <c r="BI104" s="145">
        <f t="shared" si="8"/>
        <v>0</v>
      </c>
      <c r="BJ104" s="18" t="s">
        <v>85</v>
      </c>
      <c r="BK104" s="145">
        <f t="shared" si="9"/>
        <v>0</v>
      </c>
      <c r="BL104" s="18" t="s">
        <v>649</v>
      </c>
      <c r="BM104" s="144" t="s">
        <v>1973</v>
      </c>
    </row>
    <row r="105" spans="2:65" s="1" customFormat="1" ht="16.5" customHeight="1">
      <c r="B105" s="34"/>
      <c r="C105" s="133" t="s">
        <v>212</v>
      </c>
      <c r="D105" s="133" t="s">
        <v>150</v>
      </c>
      <c r="E105" s="134" t="s">
        <v>809</v>
      </c>
      <c r="F105" s="135" t="s">
        <v>810</v>
      </c>
      <c r="G105" s="136" t="s">
        <v>153</v>
      </c>
      <c r="H105" s="137">
        <v>4</v>
      </c>
      <c r="I105" s="138"/>
      <c r="J105" s="139">
        <f t="shared" si="0"/>
        <v>0</v>
      </c>
      <c r="K105" s="135" t="s">
        <v>32</v>
      </c>
      <c r="L105" s="34"/>
      <c r="M105" s="140" t="s">
        <v>32</v>
      </c>
      <c r="N105" s="141" t="s">
        <v>49</v>
      </c>
      <c r="P105" s="142">
        <f t="shared" si="1"/>
        <v>0</v>
      </c>
      <c r="Q105" s="142">
        <v>0</v>
      </c>
      <c r="R105" s="142">
        <f t="shared" si="2"/>
        <v>0</v>
      </c>
      <c r="S105" s="142">
        <v>0</v>
      </c>
      <c r="T105" s="143">
        <f t="shared" si="3"/>
        <v>0</v>
      </c>
      <c r="AR105" s="144" t="s">
        <v>649</v>
      </c>
      <c r="AT105" s="144" t="s">
        <v>150</v>
      </c>
      <c r="AU105" s="144" t="s">
        <v>85</v>
      </c>
      <c r="AY105" s="18" t="s">
        <v>147</v>
      </c>
      <c r="BE105" s="145">
        <f t="shared" si="4"/>
        <v>0</v>
      </c>
      <c r="BF105" s="145">
        <f t="shared" si="5"/>
        <v>0</v>
      </c>
      <c r="BG105" s="145">
        <f t="shared" si="6"/>
        <v>0</v>
      </c>
      <c r="BH105" s="145">
        <f t="shared" si="7"/>
        <v>0</v>
      </c>
      <c r="BI105" s="145">
        <f t="shared" si="8"/>
        <v>0</v>
      </c>
      <c r="BJ105" s="18" t="s">
        <v>85</v>
      </c>
      <c r="BK105" s="145">
        <f t="shared" si="9"/>
        <v>0</v>
      </c>
      <c r="BL105" s="18" t="s">
        <v>649</v>
      </c>
      <c r="BM105" s="144" t="s">
        <v>1974</v>
      </c>
    </row>
    <row r="106" spans="2:65" s="1" customFormat="1" ht="16.5" customHeight="1">
      <c r="B106" s="34"/>
      <c r="C106" s="133" t="s">
        <v>248</v>
      </c>
      <c r="D106" s="133" t="s">
        <v>150</v>
      </c>
      <c r="E106" s="134" t="s">
        <v>812</v>
      </c>
      <c r="F106" s="135" t="s">
        <v>813</v>
      </c>
      <c r="G106" s="136" t="s">
        <v>153</v>
      </c>
      <c r="H106" s="137">
        <v>4</v>
      </c>
      <c r="I106" s="138"/>
      <c r="J106" s="139">
        <f t="shared" si="0"/>
        <v>0</v>
      </c>
      <c r="K106" s="135" t="s">
        <v>32</v>
      </c>
      <c r="L106" s="34"/>
      <c r="M106" s="140" t="s">
        <v>32</v>
      </c>
      <c r="N106" s="141" t="s">
        <v>49</v>
      </c>
      <c r="P106" s="142">
        <f t="shared" si="1"/>
        <v>0</v>
      </c>
      <c r="Q106" s="142">
        <v>0</v>
      </c>
      <c r="R106" s="142">
        <f t="shared" si="2"/>
        <v>0</v>
      </c>
      <c r="S106" s="142">
        <v>0</v>
      </c>
      <c r="T106" s="143">
        <f t="shared" si="3"/>
        <v>0</v>
      </c>
      <c r="AR106" s="144" t="s">
        <v>649</v>
      </c>
      <c r="AT106" s="144" t="s">
        <v>150</v>
      </c>
      <c r="AU106" s="144" t="s">
        <v>85</v>
      </c>
      <c r="AY106" s="18" t="s">
        <v>147</v>
      </c>
      <c r="BE106" s="145">
        <f t="shared" si="4"/>
        <v>0</v>
      </c>
      <c r="BF106" s="145">
        <f t="shared" si="5"/>
        <v>0</v>
      </c>
      <c r="BG106" s="145">
        <f t="shared" si="6"/>
        <v>0</v>
      </c>
      <c r="BH106" s="145">
        <f t="shared" si="7"/>
        <v>0</v>
      </c>
      <c r="BI106" s="145">
        <f t="shared" si="8"/>
        <v>0</v>
      </c>
      <c r="BJ106" s="18" t="s">
        <v>85</v>
      </c>
      <c r="BK106" s="145">
        <f t="shared" si="9"/>
        <v>0</v>
      </c>
      <c r="BL106" s="18" t="s">
        <v>649</v>
      </c>
      <c r="BM106" s="144" t="s">
        <v>1975</v>
      </c>
    </row>
    <row r="107" spans="2:65" s="1" customFormat="1" ht="16.5" customHeight="1">
      <c r="B107" s="34"/>
      <c r="C107" s="133" t="s">
        <v>254</v>
      </c>
      <c r="D107" s="133" t="s">
        <v>150</v>
      </c>
      <c r="E107" s="134" t="s">
        <v>815</v>
      </c>
      <c r="F107" s="135" t="s">
        <v>816</v>
      </c>
      <c r="G107" s="136" t="s">
        <v>153</v>
      </c>
      <c r="H107" s="137">
        <v>10</v>
      </c>
      <c r="I107" s="138"/>
      <c r="J107" s="139">
        <f t="shared" si="0"/>
        <v>0</v>
      </c>
      <c r="K107" s="135" t="s">
        <v>32</v>
      </c>
      <c r="L107" s="34"/>
      <c r="M107" s="140" t="s">
        <v>32</v>
      </c>
      <c r="N107" s="141" t="s">
        <v>49</v>
      </c>
      <c r="P107" s="142">
        <f t="shared" si="1"/>
        <v>0</v>
      </c>
      <c r="Q107" s="142">
        <v>0</v>
      </c>
      <c r="R107" s="142">
        <f t="shared" si="2"/>
        <v>0</v>
      </c>
      <c r="S107" s="142">
        <v>0</v>
      </c>
      <c r="T107" s="143">
        <f t="shared" si="3"/>
        <v>0</v>
      </c>
      <c r="AR107" s="144" t="s">
        <v>649</v>
      </c>
      <c r="AT107" s="144" t="s">
        <v>150</v>
      </c>
      <c r="AU107" s="144" t="s">
        <v>85</v>
      </c>
      <c r="AY107" s="18" t="s">
        <v>147</v>
      </c>
      <c r="BE107" s="145">
        <f t="shared" si="4"/>
        <v>0</v>
      </c>
      <c r="BF107" s="145">
        <f t="shared" si="5"/>
        <v>0</v>
      </c>
      <c r="BG107" s="145">
        <f t="shared" si="6"/>
        <v>0</v>
      </c>
      <c r="BH107" s="145">
        <f t="shared" si="7"/>
        <v>0</v>
      </c>
      <c r="BI107" s="145">
        <f t="shared" si="8"/>
        <v>0</v>
      </c>
      <c r="BJ107" s="18" t="s">
        <v>85</v>
      </c>
      <c r="BK107" s="145">
        <f t="shared" si="9"/>
        <v>0</v>
      </c>
      <c r="BL107" s="18" t="s">
        <v>649</v>
      </c>
      <c r="BM107" s="144" t="s">
        <v>1976</v>
      </c>
    </row>
    <row r="108" spans="2:65" s="1" customFormat="1" ht="16.5" customHeight="1">
      <c r="B108" s="34"/>
      <c r="C108" s="133" t="s">
        <v>8</v>
      </c>
      <c r="D108" s="133" t="s">
        <v>150</v>
      </c>
      <c r="E108" s="134" t="s">
        <v>1977</v>
      </c>
      <c r="F108" s="135" t="s">
        <v>1978</v>
      </c>
      <c r="G108" s="136" t="s">
        <v>153</v>
      </c>
      <c r="H108" s="137">
        <v>235</v>
      </c>
      <c r="I108" s="138"/>
      <c r="J108" s="139">
        <f t="shared" si="0"/>
        <v>0</v>
      </c>
      <c r="K108" s="135" t="s">
        <v>32</v>
      </c>
      <c r="L108" s="34"/>
      <c r="M108" s="140" t="s">
        <v>32</v>
      </c>
      <c r="N108" s="141" t="s">
        <v>49</v>
      </c>
      <c r="P108" s="142">
        <f t="shared" si="1"/>
        <v>0</v>
      </c>
      <c r="Q108" s="142">
        <v>0</v>
      </c>
      <c r="R108" s="142">
        <f t="shared" si="2"/>
        <v>0</v>
      </c>
      <c r="S108" s="142">
        <v>0</v>
      </c>
      <c r="T108" s="143">
        <f t="shared" si="3"/>
        <v>0</v>
      </c>
      <c r="AR108" s="144" t="s">
        <v>649</v>
      </c>
      <c r="AT108" s="144" t="s">
        <v>150</v>
      </c>
      <c r="AU108" s="144" t="s">
        <v>85</v>
      </c>
      <c r="AY108" s="18" t="s">
        <v>147</v>
      </c>
      <c r="BE108" s="145">
        <f t="shared" si="4"/>
        <v>0</v>
      </c>
      <c r="BF108" s="145">
        <f t="shared" si="5"/>
        <v>0</v>
      </c>
      <c r="BG108" s="145">
        <f t="shared" si="6"/>
        <v>0</v>
      </c>
      <c r="BH108" s="145">
        <f t="shared" si="7"/>
        <v>0</v>
      </c>
      <c r="BI108" s="145">
        <f t="shared" si="8"/>
        <v>0</v>
      </c>
      <c r="BJ108" s="18" t="s">
        <v>85</v>
      </c>
      <c r="BK108" s="145">
        <f t="shared" si="9"/>
        <v>0</v>
      </c>
      <c r="BL108" s="18" t="s">
        <v>649</v>
      </c>
      <c r="BM108" s="144" t="s">
        <v>1979</v>
      </c>
    </row>
    <row r="109" spans="2:65" s="1" customFormat="1" ht="16.5" customHeight="1">
      <c r="B109" s="34"/>
      <c r="C109" s="133" t="s">
        <v>265</v>
      </c>
      <c r="D109" s="133" t="s">
        <v>150</v>
      </c>
      <c r="E109" s="134" t="s">
        <v>1980</v>
      </c>
      <c r="F109" s="135" t="s">
        <v>1981</v>
      </c>
      <c r="G109" s="136" t="s">
        <v>153</v>
      </c>
      <c r="H109" s="137">
        <v>60</v>
      </c>
      <c r="I109" s="138"/>
      <c r="J109" s="139">
        <f t="shared" si="0"/>
        <v>0</v>
      </c>
      <c r="K109" s="135" t="s">
        <v>32</v>
      </c>
      <c r="L109" s="34"/>
      <c r="M109" s="140" t="s">
        <v>32</v>
      </c>
      <c r="N109" s="141" t="s">
        <v>49</v>
      </c>
      <c r="P109" s="142">
        <f t="shared" si="1"/>
        <v>0</v>
      </c>
      <c r="Q109" s="142">
        <v>0</v>
      </c>
      <c r="R109" s="142">
        <f t="shared" si="2"/>
        <v>0</v>
      </c>
      <c r="S109" s="142">
        <v>0</v>
      </c>
      <c r="T109" s="143">
        <f t="shared" si="3"/>
        <v>0</v>
      </c>
      <c r="AR109" s="144" t="s">
        <v>649</v>
      </c>
      <c r="AT109" s="144" t="s">
        <v>150</v>
      </c>
      <c r="AU109" s="144" t="s">
        <v>85</v>
      </c>
      <c r="AY109" s="18" t="s">
        <v>147</v>
      </c>
      <c r="BE109" s="145">
        <f t="shared" si="4"/>
        <v>0</v>
      </c>
      <c r="BF109" s="145">
        <f t="shared" si="5"/>
        <v>0</v>
      </c>
      <c r="BG109" s="145">
        <f t="shared" si="6"/>
        <v>0</v>
      </c>
      <c r="BH109" s="145">
        <f t="shared" si="7"/>
        <v>0</v>
      </c>
      <c r="BI109" s="145">
        <f t="shared" si="8"/>
        <v>0</v>
      </c>
      <c r="BJ109" s="18" t="s">
        <v>85</v>
      </c>
      <c r="BK109" s="145">
        <f t="shared" si="9"/>
        <v>0</v>
      </c>
      <c r="BL109" s="18" t="s">
        <v>649</v>
      </c>
      <c r="BM109" s="144" t="s">
        <v>1982</v>
      </c>
    </row>
    <row r="110" spans="2:65" s="1" customFormat="1" ht="16.5" customHeight="1">
      <c r="B110" s="34"/>
      <c r="C110" s="133" t="s">
        <v>272</v>
      </c>
      <c r="D110" s="133" t="s">
        <v>150</v>
      </c>
      <c r="E110" s="134" t="s">
        <v>1983</v>
      </c>
      <c r="F110" s="135" t="s">
        <v>1984</v>
      </c>
      <c r="G110" s="136" t="s">
        <v>153</v>
      </c>
      <c r="H110" s="137">
        <v>5</v>
      </c>
      <c r="I110" s="138"/>
      <c r="J110" s="139">
        <f t="shared" si="0"/>
        <v>0</v>
      </c>
      <c r="K110" s="135" t="s">
        <v>32</v>
      </c>
      <c r="L110" s="34"/>
      <c r="M110" s="140" t="s">
        <v>32</v>
      </c>
      <c r="N110" s="141" t="s">
        <v>49</v>
      </c>
      <c r="P110" s="142">
        <f t="shared" si="1"/>
        <v>0</v>
      </c>
      <c r="Q110" s="142">
        <v>0</v>
      </c>
      <c r="R110" s="142">
        <f t="shared" si="2"/>
        <v>0</v>
      </c>
      <c r="S110" s="142">
        <v>0</v>
      </c>
      <c r="T110" s="143">
        <f t="shared" si="3"/>
        <v>0</v>
      </c>
      <c r="AR110" s="144" t="s">
        <v>649</v>
      </c>
      <c r="AT110" s="144" t="s">
        <v>150</v>
      </c>
      <c r="AU110" s="144" t="s">
        <v>85</v>
      </c>
      <c r="AY110" s="18" t="s">
        <v>147</v>
      </c>
      <c r="BE110" s="145">
        <f t="shared" si="4"/>
        <v>0</v>
      </c>
      <c r="BF110" s="145">
        <f t="shared" si="5"/>
        <v>0</v>
      </c>
      <c r="BG110" s="145">
        <f t="shared" si="6"/>
        <v>0</v>
      </c>
      <c r="BH110" s="145">
        <f t="shared" si="7"/>
        <v>0</v>
      </c>
      <c r="BI110" s="145">
        <f t="shared" si="8"/>
        <v>0</v>
      </c>
      <c r="BJ110" s="18" t="s">
        <v>85</v>
      </c>
      <c r="BK110" s="145">
        <f t="shared" si="9"/>
        <v>0</v>
      </c>
      <c r="BL110" s="18" t="s">
        <v>649</v>
      </c>
      <c r="BM110" s="144" t="s">
        <v>1985</v>
      </c>
    </row>
    <row r="111" spans="2:65" s="1" customFormat="1" ht="16.5" customHeight="1">
      <c r="B111" s="34"/>
      <c r="C111" s="133" t="s">
        <v>281</v>
      </c>
      <c r="D111" s="133" t="s">
        <v>150</v>
      </c>
      <c r="E111" s="134" t="s">
        <v>833</v>
      </c>
      <c r="F111" s="135" t="s">
        <v>834</v>
      </c>
      <c r="G111" s="136" t="s">
        <v>153</v>
      </c>
      <c r="H111" s="137">
        <v>1</v>
      </c>
      <c r="I111" s="138"/>
      <c r="J111" s="139">
        <f t="shared" si="0"/>
        <v>0</v>
      </c>
      <c r="K111" s="135" t="s">
        <v>32</v>
      </c>
      <c r="L111" s="34"/>
      <c r="M111" s="140" t="s">
        <v>32</v>
      </c>
      <c r="N111" s="141" t="s">
        <v>49</v>
      </c>
      <c r="P111" s="142">
        <f t="shared" si="1"/>
        <v>0</v>
      </c>
      <c r="Q111" s="142">
        <v>0</v>
      </c>
      <c r="R111" s="142">
        <f t="shared" si="2"/>
        <v>0</v>
      </c>
      <c r="S111" s="142">
        <v>0</v>
      </c>
      <c r="T111" s="143">
        <f t="shared" si="3"/>
        <v>0</v>
      </c>
      <c r="AR111" s="144" t="s">
        <v>649</v>
      </c>
      <c r="AT111" s="144" t="s">
        <v>150</v>
      </c>
      <c r="AU111" s="144" t="s">
        <v>85</v>
      </c>
      <c r="AY111" s="18" t="s">
        <v>147</v>
      </c>
      <c r="BE111" s="145">
        <f t="shared" si="4"/>
        <v>0</v>
      </c>
      <c r="BF111" s="145">
        <f t="shared" si="5"/>
        <v>0</v>
      </c>
      <c r="BG111" s="145">
        <f t="shared" si="6"/>
        <v>0</v>
      </c>
      <c r="BH111" s="145">
        <f t="shared" si="7"/>
        <v>0</v>
      </c>
      <c r="BI111" s="145">
        <f t="shared" si="8"/>
        <v>0</v>
      </c>
      <c r="BJ111" s="18" t="s">
        <v>85</v>
      </c>
      <c r="BK111" s="145">
        <f t="shared" si="9"/>
        <v>0</v>
      </c>
      <c r="BL111" s="18" t="s">
        <v>649</v>
      </c>
      <c r="BM111" s="144" t="s">
        <v>1986</v>
      </c>
    </row>
    <row r="112" spans="2:65" s="1" customFormat="1" ht="16.5" customHeight="1">
      <c r="B112" s="34"/>
      <c r="C112" s="133" t="s">
        <v>284</v>
      </c>
      <c r="D112" s="133" t="s">
        <v>150</v>
      </c>
      <c r="E112" s="134" t="s">
        <v>836</v>
      </c>
      <c r="F112" s="135" t="s">
        <v>837</v>
      </c>
      <c r="G112" s="136" t="s">
        <v>153</v>
      </c>
      <c r="H112" s="137">
        <v>24</v>
      </c>
      <c r="I112" s="138"/>
      <c r="J112" s="139">
        <f t="shared" si="0"/>
        <v>0</v>
      </c>
      <c r="K112" s="135" t="s">
        <v>32</v>
      </c>
      <c r="L112" s="34"/>
      <c r="M112" s="140" t="s">
        <v>32</v>
      </c>
      <c r="N112" s="141" t="s">
        <v>49</v>
      </c>
      <c r="P112" s="142">
        <f t="shared" si="1"/>
        <v>0</v>
      </c>
      <c r="Q112" s="142">
        <v>0</v>
      </c>
      <c r="R112" s="142">
        <f t="shared" si="2"/>
        <v>0</v>
      </c>
      <c r="S112" s="142">
        <v>0</v>
      </c>
      <c r="T112" s="143">
        <f t="shared" si="3"/>
        <v>0</v>
      </c>
      <c r="AR112" s="144" t="s">
        <v>649</v>
      </c>
      <c r="AT112" s="144" t="s">
        <v>150</v>
      </c>
      <c r="AU112" s="144" t="s">
        <v>85</v>
      </c>
      <c r="AY112" s="18" t="s">
        <v>147</v>
      </c>
      <c r="BE112" s="145">
        <f t="shared" si="4"/>
        <v>0</v>
      </c>
      <c r="BF112" s="145">
        <f t="shared" si="5"/>
        <v>0</v>
      </c>
      <c r="BG112" s="145">
        <f t="shared" si="6"/>
        <v>0</v>
      </c>
      <c r="BH112" s="145">
        <f t="shared" si="7"/>
        <v>0</v>
      </c>
      <c r="BI112" s="145">
        <f t="shared" si="8"/>
        <v>0</v>
      </c>
      <c r="BJ112" s="18" t="s">
        <v>85</v>
      </c>
      <c r="BK112" s="145">
        <f t="shared" si="9"/>
        <v>0</v>
      </c>
      <c r="BL112" s="18" t="s">
        <v>649</v>
      </c>
      <c r="BM112" s="144" t="s">
        <v>1987</v>
      </c>
    </row>
    <row r="113" spans="2:65" s="1" customFormat="1" ht="16.5" customHeight="1">
      <c r="B113" s="34"/>
      <c r="C113" s="133" t="s">
        <v>295</v>
      </c>
      <c r="D113" s="133" t="s">
        <v>150</v>
      </c>
      <c r="E113" s="134" t="s">
        <v>839</v>
      </c>
      <c r="F113" s="135" t="s">
        <v>840</v>
      </c>
      <c r="G113" s="136" t="s">
        <v>153</v>
      </c>
      <c r="H113" s="137">
        <v>3</v>
      </c>
      <c r="I113" s="138"/>
      <c r="J113" s="139">
        <f t="shared" si="0"/>
        <v>0</v>
      </c>
      <c r="K113" s="135" t="s">
        <v>32</v>
      </c>
      <c r="L113" s="34"/>
      <c r="M113" s="140" t="s">
        <v>32</v>
      </c>
      <c r="N113" s="141" t="s">
        <v>49</v>
      </c>
      <c r="P113" s="142">
        <f t="shared" si="1"/>
        <v>0</v>
      </c>
      <c r="Q113" s="142">
        <v>0</v>
      </c>
      <c r="R113" s="142">
        <f t="shared" si="2"/>
        <v>0</v>
      </c>
      <c r="S113" s="142">
        <v>0</v>
      </c>
      <c r="T113" s="143">
        <f t="shared" si="3"/>
        <v>0</v>
      </c>
      <c r="AR113" s="144" t="s">
        <v>649</v>
      </c>
      <c r="AT113" s="144" t="s">
        <v>150</v>
      </c>
      <c r="AU113" s="144" t="s">
        <v>85</v>
      </c>
      <c r="AY113" s="18" t="s">
        <v>147</v>
      </c>
      <c r="BE113" s="145">
        <f t="shared" si="4"/>
        <v>0</v>
      </c>
      <c r="BF113" s="145">
        <f t="shared" si="5"/>
        <v>0</v>
      </c>
      <c r="BG113" s="145">
        <f t="shared" si="6"/>
        <v>0</v>
      </c>
      <c r="BH113" s="145">
        <f t="shared" si="7"/>
        <v>0</v>
      </c>
      <c r="BI113" s="145">
        <f t="shared" si="8"/>
        <v>0</v>
      </c>
      <c r="BJ113" s="18" t="s">
        <v>85</v>
      </c>
      <c r="BK113" s="145">
        <f t="shared" si="9"/>
        <v>0</v>
      </c>
      <c r="BL113" s="18" t="s">
        <v>649</v>
      </c>
      <c r="BM113" s="144" t="s">
        <v>1988</v>
      </c>
    </row>
    <row r="114" spans="2:65" s="1" customFormat="1" ht="16.5" customHeight="1">
      <c r="B114" s="34"/>
      <c r="C114" s="133" t="s">
        <v>302</v>
      </c>
      <c r="D114" s="133" t="s">
        <v>150</v>
      </c>
      <c r="E114" s="134" t="s">
        <v>1594</v>
      </c>
      <c r="F114" s="135" t="s">
        <v>1595</v>
      </c>
      <c r="G114" s="136" t="s">
        <v>153</v>
      </c>
      <c r="H114" s="137">
        <v>6</v>
      </c>
      <c r="I114" s="138"/>
      <c r="J114" s="139">
        <f t="shared" si="0"/>
        <v>0</v>
      </c>
      <c r="K114" s="135" t="s">
        <v>32</v>
      </c>
      <c r="L114" s="34"/>
      <c r="M114" s="140" t="s">
        <v>32</v>
      </c>
      <c r="N114" s="141" t="s">
        <v>49</v>
      </c>
      <c r="P114" s="142">
        <f t="shared" si="1"/>
        <v>0</v>
      </c>
      <c r="Q114" s="142">
        <v>0</v>
      </c>
      <c r="R114" s="142">
        <f t="shared" si="2"/>
        <v>0</v>
      </c>
      <c r="S114" s="142">
        <v>0</v>
      </c>
      <c r="T114" s="143">
        <f t="shared" si="3"/>
        <v>0</v>
      </c>
      <c r="AR114" s="144" t="s">
        <v>649</v>
      </c>
      <c r="AT114" s="144" t="s">
        <v>150</v>
      </c>
      <c r="AU114" s="144" t="s">
        <v>85</v>
      </c>
      <c r="AY114" s="18" t="s">
        <v>147</v>
      </c>
      <c r="BE114" s="145">
        <f t="shared" si="4"/>
        <v>0</v>
      </c>
      <c r="BF114" s="145">
        <f t="shared" si="5"/>
        <v>0</v>
      </c>
      <c r="BG114" s="145">
        <f t="shared" si="6"/>
        <v>0</v>
      </c>
      <c r="BH114" s="145">
        <f t="shared" si="7"/>
        <v>0</v>
      </c>
      <c r="BI114" s="145">
        <f t="shared" si="8"/>
        <v>0</v>
      </c>
      <c r="BJ114" s="18" t="s">
        <v>85</v>
      </c>
      <c r="BK114" s="145">
        <f t="shared" si="9"/>
        <v>0</v>
      </c>
      <c r="BL114" s="18" t="s">
        <v>649</v>
      </c>
      <c r="BM114" s="144" t="s">
        <v>1989</v>
      </c>
    </row>
    <row r="115" spans="2:65" s="1" customFormat="1" ht="16.5" customHeight="1">
      <c r="B115" s="34"/>
      <c r="C115" s="133" t="s">
        <v>307</v>
      </c>
      <c r="D115" s="133" t="s">
        <v>150</v>
      </c>
      <c r="E115" s="134" t="s">
        <v>848</v>
      </c>
      <c r="F115" s="135" t="s">
        <v>849</v>
      </c>
      <c r="G115" s="136" t="s">
        <v>153</v>
      </c>
      <c r="H115" s="137">
        <v>152</v>
      </c>
      <c r="I115" s="138"/>
      <c r="J115" s="139">
        <f t="shared" si="0"/>
        <v>0</v>
      </c>
      <c r="K115" s="135" t="s">
        <v>32</v>
      </c>
      <c r="L115" s="34"/>
      <c r="M115" s="140" t="s">
        <v>32</v>
      </c>
      <c r="N115" s="141" t="s">
        <v>49</v>
      </c>
      <c r="P115" s="142">
        <f t="shared" si="1"/>
        <v>0</v>
      </c>
      <c r="Q115" s="142">
        <v>0</v>
      </c>
      <c r="R115" s="142">
        <f t="shared" si="2"/>
        <v>0</v>
      </c>
      <c r="S115" s="142">
        <v>0</v>
      </c>
      <c r="T115" s="143">
        <f t="shared" si="3"/>
        <v>0</v>
      </c>
      <c r="AR115" s="144" t="s">
        <v>649</v>
      </c>
      <c r="AT115" s="144" t="s">
        <v>150</v>
      </c>
      <c r="AU115" s="144" t="s">
        <v>85</v>
      </c>
      <c r="AY115" s="18" t="s">
        <v>147</v>
      </c>
      <c r="BE115" s="145">
        <f t="shared" si="4"/>
        <v>0</v>
      </c>
      <c r="BF115" s="145">
        <f t="shared" si="5"/>
        <v>0</v>
      </c>
      <c r="BG115" s="145">
        <f t="shared" si="6"/>
        <v>0</v>
      </c>
      <c r="BH115" s="145">
        <f t="shared" si="7"/>
        <v>0</v>
      </c>
      <c r="BI115" s="145">
        <f t="shared" si="8"/>
        <v>0</v>
      </c>
      <c r="BJ115" s="18" t="s">
        <v>85</v>
      </c>
      <c r="BK115" s="145">
        <f t="shared" si="9"/>
        <v>0</v>
      </c>
      <c r="BL115" s="18" t="s">
        <v>649</v>
      </c>
      <c r="BM115" s="144" t="s">
        <v>1990</v>
      </c>
    </row>
    <row r="116" spans="2:65" s="1" customFormat="1" ht="16.5" customHeight="1">
      <c r="B116" s="34"/>
      <c r="C116" s="133" t="s">
        <v>312</v>
      </c>
      <c r="D116" s="133" t="s">
        <v>150</v>
      </c>
      <c r="E116" s="134" t="s">
        <v>1598</v>
      </c>
      <c r="F116" s="135" t="s">
        <v>1599</v>
      </c>
      <c r="G116" s="136" t="s">
        <v>153</v>
      </c>
      <c r="H116" s="137">
        <v>14</v>
      </c>
      <c r="I116" s="138"/>
      <c r="J116" s="139">
        <f t="shared" si="0"/>
        <v>0</v>
      </c>
      <c r="K116" s="135" t="s">
        <v>32</v>
      </c>
      <c r="L116" s="34"/>
      <c r="M116" s="140" t="s">
        <v>32</v>
      </c>
      <c r="N116" s="141" t="s">
        <v>49</v>
      </c>
      <c r="P116" s="142">
        <f t="shared" si="1"/>
        <v>0</v>
      </c>
      <c r="Q116" s="142">
        <v>0</v>
      </c>
      <c r="R116" s="142">
        <f t="shared" si="2"/>
        <v>0</v>
      </c>
      <c r="S116" s="142">
        <v>0</v>
      </c>
      <c r="T116" s="143">
        <f t="shared" si="3"/>
        <v>0</v>
      </c>
      <c r="AR116" s="144" t="s">
        <v>649</v>
      </c>
      <c r="AT116" s="144" t="s">
        <v>150</v>
      </c>
      <c r="AU116" s="144" t="s">
        <v>85</v>
      </c>
      <c r="AY116" s="18" t="s">
        <v>147</v>
      </c>
      <c r="BE116" s="145">
        <f t="shared" si="4"/>
        <v>0</v>
      </c>
      <c r="BF116" s="145">
        <f t="shared" si="5"/>
        <v>0</v>
      </c>
      <c r="BG116" s="145">
        <f t="shared" si="6"/>
        <v>0</v>
      </c>
      <c r="BH116" s="145">
        <f t="shared" si="7"/>
        <v>0</v>
      </c>
      <c r="BI116" s="145">
        <f t="shared" si="8"/>
        <v>0</v>
      </c>
      <c r="BJ116" s="18" t="s">
        <v>85</v>
      </c>
      <c r="BK116" s="145">
        <f t="shared" si="9"/>
        <v>0</v>
      </c>
      <c r="BL116" s="18" t="s">
        <v>649</v>
      </c>
      <c r="BM116" s="144" t="s">
        <v>1991</v>
      </c>
    </row>
    <row r="117" spans="2:65" s="1" customFormat="1" ht="16.5" customHeight="1">
      <c r="B117" s="34"/>
      <c r="C117" s="133" t="s">
        <v>7</v>
      </c>
      <c r="D117" s="133" t="s">
        <v>150</v>
      </c>
      <c r="E117" s="134" t="s">
        <v>854</v>
      </c>
      <c r="F117" s="135" t="s">
        <v>855</v>
      </c>
      <c r="G117" s="136" t="s">
        <v>153</v>
      </c>
      <c r="H117" s="137">
        <v>8</v>
      </c>
      <c r="I117" s="138"/>
      <c r="J117" s="139">
        <f t="shared" si="0"/>
        <v>0</v>
      </c>
      <c r="K117" s="135" t="s">
        <v>32</v>
      </c>
      <c r="L117" s="34"/>
      <c r="M117" s="140" t="s">
        <v>32</v>
      </c>
      <c r="N117" s="141" t="s">
        <v>49</v>
      </c>
      <c r="P117" s="142">
        <f t="shared" si="1"/>
        <v>0</v>
      </c>
      <c r="Q117" s="142">
        <v>0</v>
      </c>
      <c r="R117" s="142">
        <f t="shared" si="2"/>
        <v>0</v>
      </c>
      <c r="S117" s="142">
        <v>0</v>
      </c>
      <c r="T117" s="143">
        <f t="shared" si="3"/>
        <v>0</v>
      </c>
      <c r="AR117" s="144" t="s">
        <v>649</v>
      </c>
      <c r="AT117" s="144" t="s">
        <v>150</v>
      </c>
      <c r="AU117" s="144" t="s">
        <v>85</v>
      </c>
      <c r="AY117" s="18" t="s">
        <v>147</v>
      </c>
      <c r="BE117" s="145">
        <f t="shared" si="4"/>
        <v>0</v>
      </c>
      <c r="BF117" s="145">
        <f t="shared" si="5"/>
        <v>0</v>
      </c>
      <c r="BG117" s="145">
        <f t="shared" si="6"/>
        <v>0</v>
      </c>
      <c r="BH117" s="145">
        <f t="shared" si="7"/>
        <v>0</v>
      </c>
      <c r="BI117" s="145">
        <f t="shared" si="8"/>
        <v>0</v>
      </c>
      <c r="BJ117" s="18" t="s">
        <v>85</v>
      </c>
      <c r="BK117" s="145">
        <f t="shared" si="9"/>
        <v>0</v>
      </c>
      <c r="BL117" s="18" t="s">
        <v>649</v>
      </c>
      <c r="BM117" s="144" t="s">
        <v>1992</v>
      </c>
    </row>
    <row r="118" spans="2:65" s="1" customFormat="1" ht="16.5" customHeight="1">
      <c r="B118" s="34"/>
      <c r="C118" s="133" t="s">
        <v>321</v>
      </c>
      <c r="D118" s="133" t="s">
        <v>150</v>
      </c>
      <c r="E118" s="134" t="s">
        <v>857</v>
      </c>
      <c r="F118" s="135" t="s">
        <v>858</v>
      </c>
      <c r="G118" s="136" t="s">
        <v>153</v>
      </c>
      <c r="H118" s="137">
        <v>1</v>
      </c>
      <c r="I118" s="138"/>
      <c r="J118" s="139">
        <f t="shared" si="0"/>
        <v>0</v>
      </c>
      <c r="K118" s="135" t="s">
        <v>32</v>
      </c>
      <c r="L118" s="34"/>
      <c r="M118" s="140" t="s">
        <v>32</v>
      </c>
      <c r="N118" s="141" t="s">
        <v>49</v>
      </c>
      <c r="P118" s="142">
        <f t="shared" si="1"/>
        <v>0</v>
      </c>
      <c r="Q118" s="142">
        <v>0</v>
      </c>
      <c r="R118" s="142">
        <f t="shared" si="2"/>
        <v>0</v>
      </c>
      <c r="S118" s="142">
        <v>0</v>
      </c>
      <c r="T118" s="143">
        <f t="shared" si="3"/>
        <v>0</v>
      </c>
      <c r="AR118" s="144" t="s">
        <v>649</v>
      </c>
      <c r="AT118" s="144" t="s">
        <v>150</v>
      </c>
      <c r="AU118" s="144" t="s">
        <v>85</v>
      </c>
      <c r="AY118" s="18" t="s">
        <v>147</v>
      </c>
      <c r="BE118" s="145">
        <f t="shared" si="4"/>
        <v>0</v>
      </c>
      <c r="BF118" s="145">
        <f t="shared" si="5"/>
        <v>0</v>
      </c>
      <c r="BG118" s="145">
        <f t="shared" si="6"/>
        <v>0</v>
      </c>
      <c r="BH118" s="145">
        <f t="shared" si="7"/>
        <v>0</v>
      </c>
      <c r="BI118" s="145">
        <f t="shared" si="8"/>
        <v>0</v>
      </c>
      <c r="BJ118" s="18" t="s">
        <v>85</v>
      </c>
      <c r="BK118" s="145">
        <f t="shared" si="9"/>
        <v>0</v>
      </c>
      <c r="BL118" s="18" t="s">
        <v>649</v>
      </c>
      <c r="BM118" s="144" t="s">
        <v>1993</v>
      </c>
    </row>
    <row r="119" spans="2:65" s="1" customFormat="1" ht="16.5" customHeight="1">
      <c r="B119" s="34"/>
      <c r="C119" s="133" t="s">
        <v>330</v>
      </c>
      <c r="D119" s="133" t="s">
        <v>150</v>
      </c>
      <c r="E119" s="134" t="s">
        <v>1603</v>
      </c>
      <c r="F119" s="135" t="s">
        <v>861</v>
      </c>
      <c r="G119" s="136" t="s">
        <v>153</v>
      </c>
      <c r="H119" s="137">
        <v>118</v>
      </c>
      <c r="I119" s="138"/>
      <c r="J119" s="139">
        <f t="shared" si="0"/>
        <v>0</v>
      </c>
      <c r="K119" s="135" t="s">
        <v>32</v>
      </c>
      <c r="L119" s="34"/>
      <c r="M119" s="140" t="s">
        <v>32</v>
      </c>
      <c r="N119" s="141" t="s">
        <v>49</v>
      </c>
      <c r="P119" s="142">
        <f t="shared" si="1"/>
        <v>0</v>
      </c>
      <c r="Q119" s="142">
        <v>0</v>
      </c>
      <c r="R119" s="142">
        <f t="shared" si="2"/>
        <v>0</v>
      </c>
      <c r="S119" s="142">
        <v>0</v>
      </c>
      <c r="T119" s="143">
        <f t="shared" si="3"/>
        <v>0</v>
      </c>
      <c r="AR119" s="144" t="s">
        <v>649</v>
      </c>
      <c r="AT119" s="144" t="s">
        <v>150</v>
      </c>
      <c r="AU119" s="144" t="s">
        <v>85</v>
      </c>
      <c r="AY119" s="18" t="s">
        <v>147</v>
      </c>
      <c r="BE119" s="145">
        <f t="shared" si="4"/>
        <v>0</v>
      </c>
      <c r="BF119" s="145">
        <f t="shared" si="5"/>
        <v>0</v>
      </c>
      <c r="BG119" s="145">
        <f t="shared" si="6"/>
        <v>0</v>
      </c>
      <c r="BH119" s="145">
        <f t="shared" si="7"/>
        <v>0</v>
      </c>
      <c r="BI119" s="145">
        <f t="shared" si="8"/>
        <v>0</v>
      </c>
      <c r="BJ119" s="18" t="s">
        <v>85</v>
      </c>
      <c r="BK119" s="145">
        <f t="shared" si="9"/>
        <v>0</v>
      </c>
      <c r="BL119" s="18" t="s">
        <v>649</v>
      </c>
      <c r="BM119" s="144" t="s">
        <v>1994</v>
      </c>
    </row>
    <row r="120" spans="2:65" s="1" customFormat="1" ht="16.5" customHeight="1">
      <c r="B120" s="34"/>
      <c r="C120" s="133" t="s">
        <v>336</v>
      </c>
      <c r="D120" s="133" t="s">
        <v>150</v>
      </c>
      <c r="E120" s="134" t="s">
        <v>863</v>
      </c>
      <c r="F120" s="135" t="s">
        <v>864</v>
      </c>
      <c r="G120" s="136" t="s">
        <v>153</v>
      </c>
      <c r="H120" s="137">
        <v>118</v>
      </c>
      <c r="I120" s="138"/>
      <c r="J120" s="139">
        <f t="shared" si="0"/>
        <v>0</v>
      </c>
      <c r="K120" s="135" t="s">
        <v>32</v>
      </c>
      <c r="L120" s="34"/>
      <c r="M120" s="140" t="s">
        <v>32</v>
      </c>
      <c r="N120" s="141" t="s">
        <v>49</v>
      </c>
      <c r="P120" s="142">
        <f t="shared" si="1"/>
        <v>0</v>
      </c>
      <c r="Q120" s="142">
        <v>0</v>
      </c>
      <c r="R120" s="142">
        <f t="shared" si="2"/>
        <v>0</v>
      </c>
      <c r="S120" s="142">
        <v>0</v>
      </c>
      <c r="T120" s="143">
        <f t="shared" si="3"/>
        <v>0</v>
      </c>
      <c r="AR120" s="144" t="s">
        <v>649</v>
      </c>
      <c r="AT120" s="144" t="s">
        <v>150</v>
      </c>
      <c r="AU120" s="144" t="s">
        <v>85</v>
      </c>
      <c r="AY120" s="18" t="s">
        <v>147</v>
      </c>
      <c r="BE120" s="145">
        <f t="shared" si="4"/>
        <v>0</v>
      </c>
      <c r="BF120" s="145">
        <f t="shared" si="5"/>
        <v>0</v>
      </c>
      <c r="BG120" s="145">
        <f t="shared" si="6"/>
        <v>0</v>
      </c>
      <c r="BH120" s="145">
        <f t="shared" si="7"/>
        <v>0</v>
      </c>
      <c r="BI120" s="145">
        <f t="shared" si="8"/>
        <v>0</v>
      </c>
      <c r="BJ120" s="18" t="s">
        <v>85</v>
      </c>
      <c r="BK120" s="145">
        <f t="shared" si="9"/>
        <v>0</v>
      </c>
      <c r="BL120" s="18" t="s">
        <v>649</v>
      </c>
      <c r="BM120" s="144" t="s">
        <v>1995</v>
      </c>
    </row>
    <row r="121" spans="2:65" s="1" customFormat="1" ht="16.5" customHeight="1">
      <c r="B121" s="34"/>
      <c r="C121" s="133" t="s">
        <v>341</v>
      </c>
      <c r="D121" s="133" t="s">
        <v>150</v>
      </c>
      <c r="E121" s="134" t="s">
        <v>866</v>
      </c>
      <c r="F121" s="135" t="s">
        <v>867</v>
      </c>
      <c r="G121" s="136" t="s">
        <v>153</v>
      </c>
      <c r="H121" s="137">
        <v>3</v>
      </c>
      <c r="I121" s="138"/>
      <c r="J121" s="139">
        <f t="shared" si="0"/>
        <v>0</v>
      </c>
      <c r="K121" s="135" t="s">
        <v>32</v>
      </c>
      <c r="L121" s="34"/>
      <c r="M121" s="140" t="s">
        <v>32</v>
      </c>
      <c r="N121" s="141" t="s">
        <v>49</v>
      </c>
      <c r="P121" s="142">
        <f t="shared" si="1"/>
        <v>0</v>
      </c>
      <c r="Q121" s="142">
        <v>0</v>
      </c>
      <c r="R121" s="142">
        <f t="shared" si="2"/>
        <v>0</v>
      </c>
      <c r="S121" s="142">
        <v>0</v>
      </c>
      <c r="T121" s="143">
        <f t="shared" si="3"/>
        <v>0</v>
      </c>
      <c r="AR121" s="144" t="s">
        <v>649</v>
      </c>
      <c r="AT121" s="144" t="s">
        <v>150</v>
      </c>
      <c r="AU121" s="144" t="s">
        <v>85</v>
      </c>
      <c r="AY121" s="18" t="s">
        <v>147</v>
      </c>
      <c r="BE121" s="145">
        <f t="shared" si="4"/>
        <v>0</v>
      </c>
      <c r="BF121" s="145">
        <f t="shared" si="5"/>
        <v>0</v>
      </c>
      <c r="BG121" s="145">
        <f t="shared" si="6"/>
        <v>0</v>
      </c>
      <c r="BH121" s="145">
        <f t="shared" si="7"/>
        <v>0</v>
      </c>
      <c r="BI121" s="145">
        <f t="shared" si="8"/>
        <v>0</v>
      </c>
      <c r="BJ121" s="18" t="s">
        <v>85</v>
      </c>
      <c r="BK121" s="145">
        <f t="shared" si="9"/>
        <v>0</v>
      </c>
      <c r="BL121" s="18" t="s">
        <v>649</v>
      </c>
      <c r="BM121" s="144" t="s">
        <v>1996</v>
      </c>
    </row>
    <row r="122" spans="2:65" s="1" customFormat="1" ht="16.5" customHeight="1">
      <c r="B122" s="34"/>
      <c r="C122" s="133" t="s">
        <v>347</v>
      </c>
      <c r="D122" s="133" t="s">
        <v>150</v>
      </c>
      <c r="E122" s="134" t="s">
        <v>869</v>
      </c>
      <c r="F122" s="135" t="s">
        <v>870</v>
      </c>
      <c r="G122" s="136" t="s">
        <v>153</v>
      </c>
      <c r="H122" s="137">
        <v>118</v>
      </c>
      <c r="I122" s="138"/>
      <c r="J122" s="139">
        <f t="shared" si="0"/>
        <v>0</v>
      </c>
      <c r="K122" s="135" t="s">
        <v>32</v>
      </c>
      <c r="L122" s="34"/>
      <c r="M122" s="140" t="s">
        <v>32</v>
      </c>
      <c r="N122" s="141" t="s">
        <v>49</v>
      </c>
      <c r="P122" s="142">
        <f t="shared" si="1"/>
        <v>0</v>
      </c>
      <c r="Q122" s="142">
        <v>0</v>
      </c>
      <c r="R122" s="142">
        <f t="shared" si="2"/>
        <v>0</v>
      </c>
      <c r="S122" s="142">
        <v>0</v>
      </c>
      <c r="T122" s="143">
        <f t="shared" si="3"/>
        <v>0</v>
      </c>
      <c r="AR122" s="144" t="s">
        <v>649</v>
      </c>
      <c r="AT122" s="144" t="s">
        <v>150</v>
      </c>
      <c r="AU122" s="144" t="s">
        <v>85</v>
      </c>
      <c r="AY122" s="18" t="s">
        <v>147</v>
      </c>
      <c r="BE122" s="145">
        <f t="shared" si="4"/>
        <v>0</v>
      </c>
      <c r="BF122" s="145">
        <f t="shared" si="5"/>
        <v>0</v>
      </c>
      <c r="BG122" s="145">
        <f t="shared" si="6"/>
        <v>0</v>
      </c>
      <c r="BH122" s="145">
        <f t="shared" si="7"/>
        <v>0</v>
      </c>
      <c r="BI122" s="145">
        <f t="shared" si="8"/>
        <v>0</v>
      </c>
      <c r="BJ122" s="18" t="s">
        <v>85</v>
      </c>
      <c r="BK122" s="145">
        <f t="shared" si="9"/>
        <v>0</v>
      </c>
      <c r="BL122" s="18" t="s">
        <v>649</v>
      </c>
      <c r="BM122" s="144" t="s">
        <v>1997</v>
      </c>
    </row>
    <row r="123" spans="2:65" s="1" customFormat="1" ht="16.5" customHeight="1">
      <c r="B123" s="34"/>
      <c r="C123" s="133" t="s">
        <v>352</v>
      </c>
      <c r="D123" s="133" t="s">
        <v>150</v>
      </c>
      <c r="E123" s="134" t="s">
        <v>875</v>
      </c>
      <c r="F123" s="135" t="s">
        <v>876</v>
      </c>
      <c r="G123" s="136" t="s">
        <v>153</v>
      </c>
      <c r="H123" s="137">
        <v>10</v>
      </c>
      <c r="I123" s="138"/>
      <c r="J123" s="139">
        <f t="shared" si="0"/>
        <v>0</v>
      </c>
      <c r="K123" s="135" t="s">
        <v>32</v>
      </c>
      <c r="L123" s="34"/>
      <c r="M123" s="140" t="s">
        <v>32</v>
      </c>
      <c r="N123" s="141" t="s">
        <v>49</v>
      </c>
      <c r="P123" s="142">
        <f t="shared" si="1"/>
        <v>0</v>
      </c>
      <c r="Q123" s="142">
        <v>0</v>
      </c>
      <c r="R123" s="142">
        <f t="shared" si="2"/>
        <v>0</v>
      </c>
      <c r="S123" s="142">
        <v>0</v>
      </c>
      <c r="T123" s="143">
        <f t="shared" si="3"/>
        <v>0</v>
      </c>
      <c r="AR123" s="144" t="s">
        <v>649</v>
      </c>
      <c r="AT123" s="144" t="s">
        <v>150</v>
      </c>
      <c r="AU123" s="144" t="s">
        <v>85</v>
      </c>
      <c r="AY123" s="18" t="s">
        <v>147</v>
      </c>
      <c r="BE123" s="145">
        <f t="shared" si="4"/>
        <v>0</v>
      </c>
      <c r="BF123" s="145">
        <f t="shared" si="5"/>
        <v>0</v>
      </c>
      <c r="BG123" s="145">
        <f t="shared" si="6"/>
        <v>0</v>
      </c>
      <c r="BH123" s="145">
        <f t="shared" si="7"/>
        <v>0</v>
      </c>
      <c r="BI123" s="145">
        <f t="shared" si="8"/>
        <v>0</v>
      </c>
      <c r="BJ123" s="18" t="s">
        <v>85</v>
      </c>
      <c r="BK123" s="145">
        <f t="shared" si="9"/>
        <v>0</v>
      </c>
      <c r="BL123" s="18" t="s">
        <v>649</v>
      </c>
      <c r="BM123" s="144" t="s">
        <v>1998</v>
      </c>
    </row>
    <row r="124" spans="2:65" s="1" customFormat="1" ht="16.5" customHeight="1">
      <c r="B124" s="34"/>
      <c r="C124" s="133" t="s">
        <v>359</v>
      </c>
      <c r="D124" s="133" t="s">
        <v>150</v>
      </c>
      <c r="E124" s="134" t="s">
        <v>878</v>
      </c>
      <c r="F124" s="135" t="s">
        <v>879</v>
      </c>
      <c r="G124" s="136" t="s">
        <v>153</v>
      </c>
      <c r="H124" s="137">
        <v>10</v>
      </c>
      <c r="I124" s="138"/>
      <c r="J124" s="139">
        <f t="shared" si="0"/>
        <v>0</v>
      </c>
      <c r="K124" s="135" t="s">
        <v>32</v>
      </c>
      <c r="L124" s="34"/>
      <c r="M124" s="140" t="s">
        <v>32</v>
      </c>
      <c r="N124" s="141" t="s">
        <v>49</v>
      </c>
      <c r="P124" s="142">
        <f t="shared" si="1"/>
        <v>0</v>
      </c>
      <c r="Q124" s="142">
        <v>0</v>
      </c>
      <c r="R124" s="142">
        <f t="shared" si="2"/>
        <v>0</v>
      </c>
      <c r="S124" s="142">
        <v>0</v>
      </c>
      <c r="T124" s="143">
        <f t="shared" si="3"/>
        <v>0</v>
      </c>
      <c r="AR124" s="144" t="s">
        <v>649</v>
      </c>
      <c r="AT124" s="144" t="s">
        <v>150</v>
      </c>
      <c r="AU124" s="144" t="s">
        <v>85</v>
      </c>
      <c r="AY124" s="18" t="s">
        <v>147</v>
      </c>
      <c r="BE124" s="145">
        <f t="shared" si="4"/>
        <v>0</v>
      </c>
      <c r="BF124" s="145">
        <f t="shared" si="5"/>
        <v>0</v>
      </c>
      <c r="BG124" s="145">
        <f t="shared" si="6"/>
        <v>0</v>
      </c>
      <c r="BH124" s="145">
        <f t="shared" si="7"/>
        <v>0</v>
      </c>
      <c r="BI124" s="145">
        <f t="shared" si="8"/>
        <v>0</v>
      </c>
      <c r="BJ124" s="18" t="s">
        <v>85</v>
      </c>
      <c r="BK124" s="145">
        <f t="shared" si="9"/>
        <v>0</v>
      </c>
      <c r="BL124" s="18" t="s">
        <v>649</v>
      </c>
      <c r="BM124" s="144" t="s">
        <v>1999</v>
      </c>
    </row>
    <row r="125" spans="2:65" s="1" customFormat="1" ht="16.5" customHeight="1">
      <c r="B125" s="34"/>
      <c r="C125" s="133" t="s">
        <v>371</v>
      </c>
      <c r="D125" s="133" t="s">
        <v>150</v>
      </c>
      <c r="E125" s="134" t="s">
        <v>881</v>
      </c>
      <c r="F125" s="135" t="s">
        <v>882</v>
      </c>
      <c r="G125" s="136" t="s">
        <v>153</v>
      </c>
      <c r="H125" s="137">
        <v>1</v>
      </c>
      <c r="I125" s="138"/>
      <c r="J125" s="139">
        <f t="shared" si="0"/>
        <v>0</v>
      </c>
      <c r="K125" s="135" t="s">
        <v>32</v>
      </c>
      <c r="L125" s="34"/>
      <c r="M125" s="140" t="s">
        <v>32</v>
      </c>
      <c r="N125" s="141" t="s">
        <v>49</v>
      </c>
      <c r="P125" s="142">
        <f t="shared" si="1"/>
        <v>0</v>
      </c>
      <c r="Q125" s="142">
        <v>0</v>
      </c>
      <c r="R125" s="142">
        <f t="shared" si="2"/>
        <v>0</v>
      </c>
      <c r="S125" s="142">
        <v>0</v>
      </c>
      <c r="T125" s="143">
        <f t="shared" si="3"/>
        <v>0</v>
      </c>
      <c r="AR125" s="144" t="s">
        <v>649</v>
      </c>
      <c r="AT125" s="144" t="s">
        <v>150</v>
      </c>
      <c r="AU125" s="144" t="s">
        <v>85</v>
      </c>
      <c r="AY125" s="18" t="s">
        <v>147</v>
      </c>
      <c r="BE125" s="145">
        <f t="shared" si="4"/>
        <v>0</v>
      </c>
      <c r="BF125" s="145">
        <f t="shared" si="5"/>
        <v>0</v>
      </c>
      <c r="BG125" s="145">
        <f t="shared" si="6"/>
        <v>0</v>
      </c>
      <c r="BH125" s="145">
        <f t="shared" si="7"/>
        <v>0</v>
      </c>
      <c r="BI125" s="145">
        <f t="shared" si="8"/>
        <v>0</v>
      </c>
      <c r="BJ125" s="18" t="s">
        <v>85</v>
      </c>
      <c r="BK125" s="145">
        <f t="shared" si="9"/>
        <v>0</v>
      </c>
      <c r="BL125" s="18" t="s">
        <v>649</v>
      </c>
      <c r="BM125" s="144" t="s">
        <v>2000</v>
      </c>
    </row>
    <row r="126" spans="2:65" s="1" customFormat="1" ht="16.5" customHeight="1">
      <c r="B126" s="34"/>
      <c r="C126" s="133" t="s">
        <v>376</v>
      </c>
      <c r="D126" s="133" t="s">
        <v>150</v>
      </c>
      <c r="E126" s="134" t="s">
        <v>887</v>
      </c>
      <c r="F126" s="135" t="s">
        <v>888</v>
      </c>
      <c r="G126" s="136" t="s">
        <v>242</v>
      </c>
      <c r="H126" s="137">
        <v>45</v>
      </c>
      <c r="I126" s="138"/>
      <c r="J126" s="139">
        <f t="shared" si="0"/>
        <v>0</v>
      </c>
      <c r="K126" s="135" t="s">
        <v>32</v>
      </c>
      <c r="L126" s="34"/>
      <c r="M126" s="140" t="s">
        <v>32</v>
      </c>
      <c r="N126" s="141" t="s">
        <v>49</v>
      </c>
      <c r="P126" s="142">
        <f t="shared" si="1"/>
        <v>0</v>
      </c>
      <c r="Q126" s="142">
        <v>0</v>
      </c>
      <c r="R126" s="142">
        <f t="shared" si="2"/>
        <v>0</v>
      </c>
      <c r="S126" s="142">
        <v>0</v>
      </c>
      <c r="T126" s="143">
        <f t="shared" si="3"/>
        <v>0</v>
      </c>
      <c r="AR126" s="144" t="s">
        <v>649</v>
      </c>
      <c r="AT126" s="144" t="s">
        <v>150</v>
      </c>
      <c r="AU126" s="144" t="s">
        <v>85</v>
      </c>
      <c r="AY126" s="18" t="s">
        <v>147</v>
      </c>
      <c r="BE126" s="145">
        <f t="shared" si="4"/>
        <v>0</v>
      </c>
      <c r="BF126" s="145">
        <f t="shared" si="5"/>
        <v>0</v>
      </c>
      <c r="BG126" s="145">
        <f t="shared" si="6"/>
        <v>0</v>
      </c>
      <c r="BH126" s="145">
        <f t="shared" si="7"/>
        <v>0</v>
      </c>
      <c r="BI126" s="145">
        <f t="shared" si="8"/>
        <v>0</v>
      </c>
      <c r="BJ126" s="18" t="s">
        <v>85</v>
      </c>
      <c r="BK126" s="145">
        <f t="shared" si="9"/>
        <v>0</v>
      </c>
      <c r="BL126" s="18" t="s">
        <v>649</v>
      </c>
      <c r="BM126" s="144" t="s">
        <v>2001</v>
      </c>
    </row>
    <row r="127" spans="2:65" s="1" customFormat="1" ht="16.5" customHeight="1">
      <c r="B127" s="34"/>
      <c r="C127" s="133" t="s">
        <v>381</v>
      </c>
      <c r="D127" s="133" t="s">
        <v>150</v>
      </c>
      <c r="E127" s="134" t="s">
        <v>890</v>
      </c>
      <c r="F127" s="135" t="s">
        <v>891</v>
      </c>
      <c r="G127" s="136" t="s">
        <v>242</v>
      </c>
      <c r="H127" s="137">
        <v>570</v>
      </c>
      <c r="I127" s="138"/>
      <c r="J127" s="139">
        <f t="shared" si="0"/>
        <v>0</v>
      </c>
      <c r="K127" s="135" t="s">
        <v>32</v>
      </c>
      <c r="L127" s="34"/>
      <c r="M127" s="140" t="s">
        <v>32</v>
      </c>
      <c r="N127" s="141" t="s">
        <v>49</v>
      </c>
      <c r="P127" s="142">
        <f t="shared" si="1"/>
        <v>0</v>
      </c>
      <c r="Q127" s="142">
        <v>0</v>
      </c>
      <c r="R127" s="142">
        <f t="shared" si="2"/>
        <v>0</v>
      </c>
      <c r="S127" s="142">
        <v>0</v>
      </c>
      <c r="T127" s="143">
        <f t="shared" si="3"/>
        <v>0</v>
      </c>
      <c r="AR127" s="144" t="s">
        <v>649</v>
      </c>
      <c r="AT127" s="144" t="s">
        <v>150</v>
      </c>
      <c r="AU127" s="144" t="s">
        <v>85</v>
      </c>
      <c r="AY127" s="18" t="s">
        <v>147</v>
      </c>
      <c r="BE127" s="145">
        <f t="shared" si="4"/>
        <v>0</v>
      </c>
      <c r="BF127" s="145">
        <f t="shared" si="5"/>
        <v>0</v>
      </c>
      <c r="BG127" s="145">
        <f t="shared" si="6"/>
        <v>0</v>
      </c>
      <c r="BH127" s="145">
        <f t="shared" si="7"/>
        <v>0</v>
      </c>
      <c r="BI127" s="145">
        <f t="shared" si="8"/>
        <v>0</v>
      </c>
      <c r="BJ127" s="18" t="s">
        <v>85</v>
      </c>
      <c r="BK127" s="145">
        <f t="shared" si="9"/>
        <v>0</v>
      </c>
      <c r="BL127" s="18" t="s">
        <v>649</v>
      </c>
      <c r="BM127" s="144" t="s">
        <v>2002</v>
      </c>
    </row>
    <row r="128" spans="2:65" s="1" customFormat="1" ht="16.5" customHeight="1">
      <c r="B128" s="34"/>
      <c r="C128" s="133" t="s">
        <v>325</v>
      </c>
      <c r="D128" s="133" t="s">
        <v>150</v>
      </c>
      <c r="E128" s="134" t="s">
        <v>893</v>
      </c>
      <c r="F128" s="135" t="s">
        <v>894</v>
      </c>
      <c r="G128" s="136" t="s">
        <v>242</v>
      </c>
      <c r="H128" s="137">
        <v>1250</v>
      </c>
      <c r="I128" s="138"/>
      <c r="J128" s="139">
        <f t="shared" si="0"/>
        <v>0</v>
      </c>
      <c r="K128" s="135" t="s">
        <v>32</v>
      </c>
      <c r="L128" s="34"/>
      <c r="M128" s="140" t="s">
        <v>32</v>
      </c>
      <c r="N128" s="141" t="s">
        <v>49</v>
      </c>
      <c r="P128" s="142">
        <f t="shared" si="1"/>
        <v>0</v>
      </c>
      <c r="Q128" s="142">
        <v>0</v>
      </c>
      <c r="R128" s="142">
        <f t="shared" si="2"/>
        <v>0</v>
      </c>
      <c r="S128" s="142">
        <v>0</v>
      </c>
      <c r="T128" s="143">
        <f t="shared" si="3"/>
        <v>0</v>
      </c>
      <c r="AR128" s="144" t="s">
        <v>649</v>
      </c>
      <c r="AT128" s="144" t="s">
        <v>150</v>
      </c>
      <c r="AU128" s="144" t="s">
        <v>85</v>
      </c>
      <c r="AY128" s="18" t="s">
        <v>147</v>
      </c>
      <c r="BE128" s="145">
        <f t="shared" si="4"/>
        <v>0</v>
      </c>
      <c r="BF128" s="145">
        <f t="shared" si="5"/>
        <v>0</v>
      </c>
      <c r="BG128" s="145">
        <f t="shared" si="6"/>
        <v>0</v>
      </c>
      <c r="BH128" s="145">
        <f t="shared" si="7"/>
        <v>0</v>
      </c>
      <c r="BI128" s="145">
        <f t="shared" si="8"/>
        <v>0</v>
      </c>
      <c r="BJ128" s="18" t="s">
        <v>85</v>
      </c>
      <c r="BK128" s="145">
        <f t="shared" si="9"/>
        <v>0</v>
      </c>
      <c r="BL128" s="18" t="s">
        <v>649</v>
      </c>
      <c r="BM128" s="144" t="s">
        <v>2003</v>
      </c>
    </row>
    <row r="129" spans="2:65" s="1" customFormat="1" ht="16.5" customHeight="1">
      <c r="B129" s="34"/>
      <c r="C129" s="133" t="s">
        <v>391</v>
      </c>
      <c r="D129" s="133" t="s">
        <v>150</v>
      </c>
      <c r="E129" s="134" t="s">
        <v>1618</v>
      </c>
      <c r="F129" s="135" t="s">
        <v>1619</v>
      </c>
      <c r="G129" s="136" t="s">
        <v>242</v>
      </c>
      <c r="H129" s="137">
        <v>10</v>
      </c>
      <c r="I129" s="138"/>
      <c r="J129" s="139">
        <f t="shared" si="0"/>
        <v>0</v>
      </c>
      <c r="K129" s="135" t="s">
        <v>32</v>
      </c>
      <c r="L129" s="34"/>
      <c r="M129" s="140" t="s">
        <v>32</v>
      </c>
      <c r="N129" s="141" t="s">
        <v>49</v>
      </c>
      <c r="P129" s="142">
        <f t="shared" si="1"/>
        <v>0</v>
      </c>
      <c r="Q129" s="142">
        <v>0</v>
      </c>
      <c r="R129" s="142">
        <f t="shared" si="2"/>
        <v>0</v>
      </c>
      <c r="S129" s="142">
        <v>0</v>
      </c>
      <c r="T129" s="143">
        <f t="shared" si="3"/>
        <v>0</v>
      </c>
      <c r="AR129" s="144" t="s">
        <v>649</v>
      </c>
      <c r="AT129" s="144" t="s">
        <v>150</v>
      </c>
      <c r="AU129" s="144" t="s">
        <v>85</v>
      </c>
      <c r="AY129" s="18" t="s">
        <v>147</v>
      </c>
      <c r="BE129" s="145">
        <f t="shared" si="4"/>
        <v>0</v>
      </c>
      <c r="BF129" s="145">
        <f t="shared" si="5"/>
        <v>0</v>
      </c>
      <c r="BG129" s="145">
        <f t="shared" si="6"/>
        <v>0</v>
      </c>
      <c r="BH129" s="145">
        <f t="shared" si="7"/>
        <v>0</v>
      </c>
      <c r="BI129" s="145">
        <f t="shared" si="8"/>
        <v>0</v>
      </c>
      <c r="BJ129" s="18" t="s">
        <v>85</v>
      </c>
      <c r="BK129" s="145">
        <f t="shared" si="9"/>
        <v>0</v>
      </c>
      <c r="BL129" s="18" t="s">
        <v>649</v>
      </c>
      <c r="BM129" s="144" t="s">
        <v>2004</v>
      </c>
    </row>
    <row r="130" spans="2:65" s="1" customFormat="1" ht="16.5" customHeight="1">
      <c r="B130" s="34"/>
      <c r="C130" s="133" t="s">
        <v>396</v>
      </c>
      <c r="D130" s="133" t="s">
        <v>150</v>
      </c>
      <c r="E130" s="134" t="s">
        <v>896</v>
      </c>
      <c r="F130" s="135" t="s">
        <v>897</v>
      </c>
      <c r="G130" s="136" t="s">
        <v>242</v>
      </c>
      <c r="H130" s="137">
        <v>220</v>
      </c>
      <c r="I130" s="138"/>
      <c r="J130" s="139">
        <f t="shared" si="0"/>
        <v>0</v>
      </c>
      <c r="K130" s="135" t="s">
        <v>32</v>
      </c>
      <c r="L130" s="34"/>
      <c r="M130" s="140" t="s">
        <v>32</v>
      </c>
      <c r="N130" s="141" t="s">
        <v>49</v>
      </c>
      <c r="P130" s="142">
        <f t="shared" si="1"/>
        <v>0</v>
      </c>
      <c r="Q130" s="142">
        <v>0</v>
      </c>
      <c r="R130" s="142">
        <f t="shared" si="2"/>
        <v>0</v>
      </c>
      <c r="S130" s="142">
        <v>0</v>
      </c>
      <c r="T130" s="143">
        <f t="shared" si="3"/>
        <v>0</v>
      </c>
      <c r="AR130" s="144" t="s">
        <v>649</v>
      </c>
      <c r="AT130" s="144" t="s">
        <v>150</v>
      </c>
      <c r="AU130" s="144" t="s">
        <v>85</v>
      </c>
      <c r="AY130" s="18" t="s">
        <v>147</v>
      </c>
      <c r="BE130" s="145">
        <f t="shared" si="4"/>
        <v>0</v>
      </c>
      <c r="BF130" s="145">
        <f t="shared" si="5"/>
        <v>0</v>
      </c>
      <c r="BG130" s="145">
        <f t="shared" si="6"/>
        <v>0</v>
      </c>
      <c r="BH130" s="145">
        <f t="shared" si="7"/>
        <v>0</v>
      </c>
      <c r="BI130" s="145">
        <f t="shared" si="8"/>
        <v>0</v>
      </c>
      <c r="BJ130" s="18" t="s">
        <v>85</v>
      </c>
      <c r="BK130" s="145">
        <f t="shared" si="9"/>
        <v>0</v>
      </c>
      <c r="BL130" s="18" t="s">
        <v>649</v>
      </c>
      <c r="BM130" s="144" t="s">
        <v>2005</v>
      </c>
    </row>
    <row r="131" spans="2:65" s="1" customFormat="1" ht="16.5" customHeight="1">
      <c r="B131" s="34"/>
      <c r="C131" s="133" t="s">
        <v>405</v>
      </c>
      <c r="D131" s="133" t="s">
        <v>150</v>
      </c>
      <c r="E131" s="134" t="s">
        <v>902</v>
      </c>
      <c r="F131" s="135" t="s">
        <v>903</v>
      </c>
      <c r="G131" s="136" t="s">
        <v>242</v>
      </c>
      <c r="H131" s="137">
        <v>240</v>
      </c>
      <c r="I131" s="138"/>
      <c r="J131" s="139">
        <f t="shared" si="0"/>
        <v>0</v>
      </c>
      <c r="K131" s="135" t="s">
        <v>32</v>
      </c>
      <c r="L131" s="34"/>
      <c r="M131" s="140" t="s">
        <v>32</v>
      </c>
      <c r="N131" s="141" t="s">
        <v>49</v>
      </c>
      <c r="P131" s="142">
        <f t="shared" si="1"/>
        <v>0</v>
      </c>
      <c r="Q131" s="142">
        <v>0</v>
      </c>
      <c r="R131" s="142">
        <f t="shared" si="2"/>
        <v>0</v>
      </c>
      <c r="S131" s="142">
        <v>0</v>
      </c>
      <c r="T131" s="143">
        <f t="shared" si="3"/>
        <v>0</v>
      </c>
      <c r="AR131" s="144" t="s">
        <v>649</v>
      </c>
      <c r="AT131" s="144" t="s">
        <v>150</v>
      </c>
      <c r="AU131" s="144" t="s">
        <v>85</v>
      </c>
      <c r="AY131" s="18" t="s">
        <v>147</v>
      </c>
      <c r="BE131" s="145">
        <f t="shared" si="4"/>
        <v>0</v>
      </c>
      <c r="BF131" s="145">
        <f t="shared" si="5"/>
        <v>0</v>
      </c>
      <c r="BG131" s="145">
        <f t="shared" si="6"/>
        <v>0</v>
      </c>
      <c r="BH131" s="145">
        <f t="shared" si="7"/>
        <v>0</v>
      </c>
      <c r="BI131" s="145">
        <f t="shared" si="8"/>
        <v>0</v>
      </c>
      <c r="BJ131" s="18" t="s">
        <v>85</v>
      </c>
      <c r="BK131" s="145">
        <f t="shared" si="9"/>
        <v>0</v>
      </c>
      <c r="BL131" s="18" t="s">
        <v>649</v>
      </c>
      <c r="BM131" s="144" t="s">
        <v>2006</v>
      </c>
    </row>
    <row r="132" spans="2:65" s="1" customFormat="1" ht="16.5" customHeight="1">
      <c r="B132" s="34"/>
      <c r="C132" s="133" t="s">
        <v>410</v>
      </c>
      <c r="D132" s="133" t="s">
        <v>150</v>
      </c>
      <c r="E132" s="134" t="s">
        <v>905</v>
      </c>
      <c r="F132" s="135" t="s">
        <v>906</v>
      </c>
      <c r="G132" s="136" t="s">
        <v>242</v>
      </c>
      <c r="H132" s="137">
        <v>40</v>
      </c>
      <c r="I132" s="138"/>
      <c r="J132" s="139">
        <f t="shared" si="0"/>
        <v>0</v>
      </c>
      <c r="K132" s="135" t="s">
        <v>32</v>
      </c>
      <c r="L132" s="34"/>
      <c r="M132" s="140" t="s">
        <v>32</v>
      </c>
      <c r="N132" s="141" t="s">
        <v>49</v>
      </c>
      <c r="P132" s="142">
        <f t="shared" si="1"/>
        <v>0</v>
      </c>
      <c r="Q132" s="142">
        <v>0</v>
      </c>
      <c r="R132" s="142">
        <f t="shared" si="2"/>
        <v>0</v>
      </c>
      <c r="S132" s="142">
        <v>0</v>
      </c>
      <c r="T132" s="143">
        <f t="shared" si="3"/>
        <v>0</v>
      </c>
      <c r="AR132" s="144" t="s">
        <v>649</v>
      </c>
      <c r="AT132" s="144" t="s">
        <v>150</v>
      </c>
      <c r="AU132" s="144" t="s">
        <v>85</v>
      </c>
      <c r="AY132" s="18" t="s">
        <v>147</v>
      </c>
      <c r="BE132" s="145">
        <f t="shared" si="4"/>
        <v>0</v>
      </c>
      <c r="BF132" s="145">
        <f t="shared" si="5"/>
        <v>0</v>
      </c>
      <c r="BG132" s="145">
        <f t="shared" si="6"/>
        <v>0</v>
      </c>
      <c r="BH132" s="145">
        <f t="shared" si="7"/>
        <v>0</v>
      </c>
      <c r="BI132" s="145">
        <f t="shared" si="8"/>
        <v>0</v>
      </c>
      <c r="BJ132" s="18" t="s">
        <v>85</v>
      </c>
      <c r="BK132" s="145">
        <f t="shared" si="9"/>
        <v>0</v>
      </c>
      <c r="BL132" s="18" t="s">
        <v>649</v>
      </c>
      <c r="BM132" s="144" t="s">
        <v>2007</v>
      </c>
    </row>
    <row r="133" spans="2:65" s="1" customFormat="1" ht="16.5" customHeight="1">
      <c r="B133" s="34"/>
      <c r="C133" s="133" t="s">
        <v>418</v>
      </c>
      <c r="D133" s="133" t="s">
        <v>150</v>
      </c>
      <c r="E133" s="134" t="s">
        <v>908</v>
      </c>
      <c r="F133" s="135" t="s">
        <v>909</v>
      </c>
      <c r="G133" s="136" t="s">
        <v>242</v>
      </c>
      <c r="H133" s="137">
        <v>12</v>
      </c>
      <c r="I133" s="138"/>
      <c r="J133" s="139">
        <f t="shared" si="0"/>
        <v>0</v>
      </c>
      <c r="K133" s="135" t="s">
        <v>32</v>
      </c>
      <c r="L133" s="34"/>
      <c r="M133" s="140" t="s">
        <v>32</v>
      </c>
      <c r="N133" s="141" t="s">
        <v>49</v>
      </c>
      <c r="P133" s="142">
        <f t="shared" si="1"/>
        <v>0</v>
      </c>
      <c r="Q133" s="142">
        <v>0</v>
      </c>
      <c r="R133" s="142">
        <f t="shared" si="2"/>
        <v>0</v>
      </c>
      <c r="S133" s="142">
        <v>0</v>
      </c>
      <c r="T133" s="143">
        <f t="shared" si="3"/>
        <v>0</v>
      </c>
      <c r="AR133" s="144" t="s">
        <v>649</v>
      </c>
      <c r="AT133" s="144" t="s">
        <v>150</v>
      </c>
      <c r="AU133" s="144" t="s">
        <v>85</v>
      </c>
      <c r="AY133" s="18" t="s">
        <v>147</v>
      </c>
      <c r="BE133" s="145">
        <f t="shared" si="4"/>
        <v>0</v>
      </c>
      <c r="BF133" s="145">
        <f t="shared" si="5"/>
        <v>0</v>
      </c>
      <c r="BG133" s="145">
        <f t="shared" si="6"/>
        <v>0</v>
      </c>
      <c r="BH133" s="145">
        <f t="shared" si="7"/>
        <v>0</v>
      </c>
      <c r="BI133" s="145">
        <f t="shared" si="8"/>
        <v>0</v>
      </c>
      <c r="BJ133" s="18" t="s">
        <v>85</v>
      </c>
      <c r="BK133" s="145">
        <f t="shared" si="9"/>
        <v>0</v>
      </c>
      <c r="BL133" s="18" t="s">
        <v>649</v>
      </c>
      <c r="BM133" s="144" t="s">
        <v>2008</v>
      </c>
    </row>
    <row r="134" spans="2:65" s="1" customFormat="1" ht="55.5" customHeight="1">
      <c r="B134" s="34"/>
      <c r="C134" s="133" t="s">
        <v>425</v>
      </c>
      <c r="D134" s="133" t="s">
        <v>150</v>
      </c>
      <c r="E134" s="134" t="s">
        <v>914</v>
      </c>
      <c r="F134" s="135" t="s">
        <v>915</v>
      </c>
      <c r="G134" s="136" t="s">
        <v>242</v>
      </c>
      <c r="H134" s="137">
        <v>50</v>
      </c>
      <c r="I134" s="138"/>
      <c r="J134" s="139">
        <f t="shared" si="0"/>
        <v>0</v>
      </c>
      <c r="K134" s="135" t="s">
        <v>32</v>
      </c>
      <c r="L134" s="34"/>
      <c r="M134" s="140" t="s">
        <v>32</v>
      </c>
      <c r="N134" s="141" t="s">
        <v>49</v>
      </c>
      <c r="P134" s="142">
        <f t="shared" si="1"/>
        <v>0</v>
      </c>
      <c r="Q134" s="142">
        <v>0</v>
      </c>
      <c r="R134" s="142">
        <f t="shared" si="2"/>
        <v>0</v>
      </c>
      <c r="S134" s="142">
        <v>0</v>
      </c>
      <c r="T134" s="143">
        <f t="shared" si="3"/>
        <v>0</v>
      </c>
      <c r="AR134" s="144" t="s">
        <v>649</v>
      </c>
      <c r="AT134" s="144" t="s">
        <v>150</v>
      </c>
      <c r="AU134" s="144" t="s">
        <v>85</v>
      </c>
      <c r="AY134" s="18" t="s">
        <v>147</v>
      </c>
      <c r="BE134" s="145">
        <f t="shared" si="4"/>
        <v>0</v>
      </c>
      <c r="BF134" s="145">
        <f t="shared" si="5"/>
        <v>0</v>
      </c>
      <c r="BG134" s="145">
        <f t="shared" si="6"/>
        <v>0</v>
      </c>
      <c r="BH134" s="145">
        <f t="shared" si="7"/>
        <v>0</v>
      </c>
      <c r="BI134" s="145">
        <f t="shared" si="8"/>
        <v>0</v>
      </c>
      <c r="BJ134" s="18" t="s">
        <v>85</v>
      </c>
      <c r="BK134" s="145">
        <f t="shared" si="9"/>
        <v>0</v>
      </c>
      <c r="BL134" s="18" t="s">
        <v>649</v>
      </c>
      <c r="BM134" s="144" t="s">
        <v>2009</v>
      </c>
    </row>
    <row r="135" spans="2:65" s="1" customFormat="1" ht="16.5" customHeight="1">
      <c r="B135" s="34"/>
      <c r="C135" s="133" t="s">
        <v>461</v>
      </c>
      <c r="D135" s="133" t="s">
        <v>150</v>
      </c>
      <c r="E135" s="134" t="s">
        <v>2010</v>
      </c>
      <c r="F135" s="135" t="s">
        <v>2011</v>
      </c>
      <c r="G135" s="136" t="s">
        <v>153</v>
      </c>
      <c r="H135" s="137">
        <v>3</v>
      </c>
      <c r="I135" s="138"/>
      <c r="J135" s="139">
        <f t="shared" si="0"/>
        <v>0</v>
      </c>
      <c r="K135" s="135" t="s">
        <v>32</v>
      </c>
      <c r="L135" s="34"/>
      <c r="M135" s="140" t="s">
        <v>32</v>
      </c>
      <c r="N135" s="141" t="s">
        <v>49</v>
      </c>
      <c r="P135" s="142">
        <f t="shared" si="1"/>
        <v>0</v>
      </c>
      <c r="Q135" s="142">
        <v>0</v>
      </c>
      <c r="R135" s="142">
        <f t="shared" si="2"/>
        <v>0</v>
      </c>
      <c r="S135" s="142">
        <v>0</v>
      </c>
      <c r="T135" s="143">
        <f t="shared" si="3"/>
        <v>0</v>
      </c>
      <c r="AR135" s="144" t="s">
        <v>649</v>
      </c>
      <c r="AT135" s="144" t="s">
        <v>150</v>
      </c>
      <c r="AU135" s="144" t="s">
        <v>85</v>
      </c>
      <c r="AY135" s="18" t="s">
        <v>147</v>
      </c>
      <c r="BE135" s="145">
        <f t="shared" si="4"/>
        <v>0</v>
      </c>
      <c r="BF135" s="145">
        <f t="shared" si="5"/>
        <v>0</v>
      </c>
      <c r="BG135" s="145">
        <f t="shared" si="6"/>
        <v>0</v>
      </c>
      <c r="BH135" s="145">
        <f t="shared" si="7"/>
        <v>0</v>
      </c>
      <c r="BI135" s="145">
        <f t="shared" si="8"/>
        <v>0</v>
      </c>
      <c r="BJ135" s="18" t="s">
        <v>85</v>
      </c>
      <c r="BK135" s="145">
        <f t="shared" si="9"/>
        <v>0</v>
      </c>
      <c r="BL135" s="18" t="s">
        <v>649</v>
      </c>
      <c r="BM135" s="144" t="s">
        <v>2012</v>
      </c>
    </row>
    <row r="136" spans="2:65" s="11" customFormat="1" ht="25.9" customHeight="1">
      <c r="B136" s="121"/>
      <c r="D136" s="122" t="s">
        <v>77</v>
      </c>
      <c r="E136" s="123" t="s">
        <v>923</v>
      </c>
      <c r="F136" s="123" t="s">
        <v>924</v>
      </c>
      <c r="I136" s="124"/>
      <c r="J136" s="125">
        <f>BK136</f>
        <v>0</v>
      </c>
      <c r="L136" s="121"/>
      <c r="M136" s="126"/>
      <c r="P136" s="127">
        <f>SUM(P137:P168)</f>
        <v>0</v>
      </c>
      <c r="R136" s="127">
        <f>SUM(R137:R168)</f>
        <v>1.1479999999999999E-2</v>
      </c>
      <c r="T136" s="128">
        <f>SUM(T137:T168)</f>
        <v>0</v>
      </c>
      <c r="AR136" s="122" t="s">
        <v>155</v>
      </c>
      <c r="AT136" s="129" t="s">
        <v>77</v>
      </c>
      <c r="AU136" s="129" t="s">
        <v>78</v>
      </c>
      <c r="AY136" s="122" t="s">
        <v>147</v>
      </c>
      <c r="BK136" s="130">
        <f>SUM(BK137:BK168)</f>
        <v>0</v>
      </c>
    </row>
    <row r="137" spans="2:65" s="1" customFormat="1" ht="16.5" customHeight="1">
      <c r="B137" s="34"/>
      <c r="C137" s="179" t="s">
        <v>468</v>
      </c>
      <c r="D137" s="179" t="s">
        <v>322</v>
      </c>
      <c r="E137" s="180" t="s">
        <v>925</v>
      </c>
      <c r="F137" s="181" t="s">
        <v>926</v>
      </c>
      <c r="G137" s="182" t="s">
        <v>242</v>
      </c>
      <c r="H137" s="183">
        <v>45</v>
      </c>
      <c r="I137" s="184"/>
      <c r="J137" s="185">
        <f t="shared" ref="J137:J168" si="10">ROUND(I137*H137,2)</f>
        <v>0</v>
      </c>
      <c r="K137" s="181" t="s">
        <v>32</v>
      </c>
      <c r="L137" s="186"/>
      <c r="M137" s="187" t="s">
        <v>32</v>
      </c>
      <c r="N137" s="188" t="s">
        <v>49</v>
      </c>
      <c r="P137" s="142">
        <f t="shared" ref="P137:P168" si="11">O137*H137</f>
        <v>0</v>
      </c>
      <c r="Q137" s="142">
        <v>0</v>
      </c>
      <c r="R137" s="142">
        <f t="shared" ref="R137:R168" si="12">Q137*H137</f>
        <v>0</v>
      </c>
      <c r="S137" s="142">
        <v>0</v>
      </c>
      <c r="T137" s="143">
        <f t="shared" ref="T137:T168" si="13">S137*H137</f>
        <v>0</v>
      </c>
      <c r="AR137" s="144" t="s">
        <v>927</v>
      </c>
      <c r="AT137" s="144" t="s">
        <v>322</v>
      </c>
      <c r="AU137" s="144" t="s">
        <v>85</v>
      </c>
      <c r="AY137" s="18" t="s">
        <v>147</v>
      </c>
      <c r="BE137" s="145">
        <f t="shared" ref="BE137:BE168" si="14">IF(N137="základní",J137,0)</f>
        <v>0</v>
      </c>
      <c r="BF137" s="145">
        <f t="shared" ref="BF137:BF168" si="15">IF(N137="snížená",J137,0)</f>
        <v>0</v>
      </c>
      <c r="BG137" s="145">
        <f t="shared" ref="BG137:BG168" si="16">IF(N137="zákl. přenesená",J137,0)</f>
        <v>0</v>
      </c>
      <c r="BH137" s="145">
        <f t="shared" ref="BH137:BH168" si="17">IF(N137="sníž. přenesená",J137,0)</f>
        <v>0</v>
      </c>
      <c r="BI137" s="145">
        <f t="shared" ref="BI137:BI168" si="18">IF(N137="nulová",J137,0)</f>
        <v>0</v>
      </c>
      <c r="BJ137" s="18" t="s">
        <v>85</v>
      </c>
      <c r="BK137" s="145">
        <f t="shared" ref="BK137:BK168" si="19">ROUND(I137*H137,2)</f>
        <v>0</v>
      </c>
      <c r="BL137" s="18" t="s">
        <v>927</v>
      </c>
      <c r="BM137" s="144" t="s">
        <v>2013</v>
      </c>
    </row>
    <row r="138" spans="2:65" s="1" customFormat="1" ht="16.5" customHeight="1">
      <c r="B138" s="34"/>
      <c r="C138" s="179" t="s">
        <v>477</v>
      </c>
      <c r="D138" s="179" t="s">
        <v>322</v>
      </c>
      <c r="E138" s="180" t="s">
        <v>929</v>
      </c>
      <c r="F138" s="181" t="s">
        <v>930</v>
      </c>
      <c r="G138" s="182" t="s">
        <v>242</v>
      </c>
      <c r="H138" s="183">
        <v>20</v>
      </c>
      <c r="I138" s="184"/>
      <c r="J138" s="185">
        <f t="shared" si="10"/>
        <v>0</v>
      </c>
      <c r="K138" s="181" t="s">
        <v>32</v>
      </c>
      <c r="L138" s="186"/>
      <c r="M138" s="187" t="s">
        <v>32</v>
      </c>
      <c r="N138" s="188" t="s">
        <v>49</v>
      </c>
      <c r="P138" s="142">
        <f t="shared" si="11"/>
        <v>0</v>
      </c>
      <c r="Q138" s="142">
        <v>0</v>
      </c>
      <c r="R138" s="142">
        <f t="shared" si="12"/>
        <v>0</v>
      </c>
      <c r="S138" s="142">
        <v>0</v>
      </c>
      <c r="T138" s="143">
        <f t="shared" si="13"/>
        <v>0</v>
      </c>
      <c r="AR138" s="144" t="s">
        <v>927</v>
      </c>
      <c r="AT138" s="144" t="s">
        <v>322</v>
      </c>
      <c r="AU138" s="144" t="s">
        <v>85</v>
      </c>
      <c r="AY138" s="18" t="s">
        <v>147</v>
      </c>
      <c r="BE138" s="145">
        <f t="shared" si="14"/>
        <v>0</v>
      </c>
      <c r="BF138" s="145">
        <f t="shared" si="15"/>
        <v>0</v>
      </c>
      <c r="BG138" s="145">
        <f t="shared" si="16"/>
        <v>0</v>
      </c>
      <c r="BH138" s="145">
        <f t="shared" si="17"/>
        <v>0</v>
      </c>
      <c r="BI138" s="145">
        <f t="shared" si="18"/>
        <v>0</v>
      </c>
      <c r="BJ138" s="18" t="s">
        <v>85</v>
      </c>
      <c r="BK138" s="145">
        <f t="shared" si="19"/>
        <v>0</v>
      </c>
      <c r="BL138" s="18" t="s">
        <v>927</v>
      </c>
      <c r="BM138" s="144" t="s">
        <v>2014</v>
      </c>
    </row>
    <row r="139" spans="2:65" s="1" customFormat="1" ht="16.5" customHeight="1">
      <c r="B139" s="34"/>
      <c r="C139" s="179" t="s">
        <v>515</v>
      </c>
      <c r="D139" s="179" t="s">
        <v>322</v>
      </c>
      <c r="E139" s="180" t="s">
        <v>935</v>
      </c>
      <c r="F139" s="181" t="s">
        <v>936</v>
      </c>
      <c r="G139" s="182" t="s">
        <v>242</v>
      </c>
      <c r="H139" s="183">
        <v>550</v>
      </c>
      <c r="I139" s="184"/>
      <c r="J139" s="185">
        <f t="shared" si="10"/>
        <v>0</v>
      </c>
      <c r="K139" s="181" t="s">
        <v>32</v>
      </c>
      <c r="L139" s="186"/>
      <c r="M139" s="187" t="s">
        <v>32</v>
      </c>
      <c r="N139" s="188" t="s">
        <v>49</v>
      </c>
      <c r="P139" s="142">
        <f t="shared" si="11"/>
        <v>0</v>
      </c>
      <c r="Q139" s="142">
        <v>0</v>
      </c>
      <c r="R139" s="142">
        <f t="shared" si="12"/>
        <v>0</v>
      </c>
      <c r="S139" s="142">
        <v>0</v>
      </c>
      <c r="T139" s="143">
        <f t="shared" si="13"/>
        <v>0</v>
      </c>
      <c r="AR139" s="144" t="s">
        <v>927</v>
      </c>
      <c r="AT139" s="144" t="s">
        <v>322</v>
      </c>
      <c r="AU139" s="144" t="s">
        <v>85</v>
      </c>
      <c r="AY139" s="18" t="s">
        <v>147</v>
      </c>
      <c r="BE139" s="145">
        <f t="shared" si="14"/>
        <v>0</v>
      </c>
      <c r="BF139" s="145">
        <f t="shared" si="15"/>
        <v>0</v>
      </c>
      <c r="BG139" s="145">
        <f t="shared" si="16"/>
        <v>0</v>
      </c>
      <c r="BH139" s="145">
        <f t="shared" si="17"/>
        <v>0</v>
      </c>
      <c r="BI139" s="145">
        <f t="shared" si="18"/>
        <v>0</v>
      </c>
      <c r="BJ139" s="18" t="s">
        <v>85</v>
      </c>
      <c r="BK139" s="145">
        <f t="shared" si="19"/>
        <v>0</v>
      </c>
      <c r="BL139" s="18" t="s">
        <v>927</v>
      </c>
      <c r="BM139" s="144" t="s">
        <v>2015</v>
      </c>
    </row>
    <row r="140" spans="2:65" s="1" customFormat="1" ht="16.5" customHeight="1">
      <c r="B140" s="34"/>
      <c r="C140" s="179" t="s">
        <v>521</v>
      </c>
      <c r="D140" s="179" t="s">
        <v>322</v>
      </c>
      <c r="E140" s="180" t="s">
        <v>938</v>
      </c>
      <c r="F140" s="181" t="s">
        <v>939</v>
      </c>
      <c r="G140" s="182" t="s">
        <v>242</v>
      </c>
      <c r="H140" s="183">
        <v>1250</v>
      </c>
      <c r="I140" s="184"/>
      <c r="J140" s="185">
        <f t="shared" si="10"/>
        <v>0</v>
      </c>
      <c r="K140" s="181" t="s">
        <v>32</v>
      </c>
      <c r="L140" s="186"/>
      <c r="M140" s="187" t="s">
        <v>32</v>
      </c>
      <c r="N140" s="188" t="s">
        <v>49</v>
      </c>
      <c r="P140" s="142">
        <f t="shared" si="11"/>
        <v>0</v>
      </c>
      <c r="Q140" s="142">
        <v>0</v>
      </c>
      <c r="R140" s="142">
        <f t="shared" si="12"/>
        <v>0</v>
      </c>
      <c r="S140" s="142">
        <v>0</v>
      </c>
      <c r="T140" s="143">
        <f t="shared" si="13"/>
        <v>0</v>
      </c>
      <c r="AR140" s="144" t="s">
        <v>927</v>
      </c>
      <c r="AT140" s="144" t="s">
        <v>322</v>
      </c>
      <c r="AU140" s="144" t="s">
        <v>85</v>
      </c>
      <c r="AY140" s="18" t="s">
        <v>147</v>
      </c>
      <c r="BE140" s="145">
        <f t="shared" si="14"/>
        <v>0</v>
      </c>
      <c r="BF140" s="145">
        <f t="shared" si="15"/>
        <v>0</v>
      </c>
      <c r="BG140" s="145">
        <f t="shared" si="16"/>
        <v>0</v>
      </c>
      <c r="BH140" s="145">
        <f t="shared" si="17"/>
        <v>0</v>
      </c>
      <c r="BI140" s="145">
        <f t="shared" si="18"/>
        <v>0</v>
      </c>
      <c r="BJ140" s="18" t="s">
        <v>85</v>
      </c>
      <c r="BK140" s="145">
        <f t="shared" si="19"/>
        <v>0</v>
      </c>
      <c r="BL140" s="18" t="s">
        <v>927</v>
      </c>
      <c r="BM140" s="144" t="s">
        <v>2016</v>
      </c>
    </row>
    <row r="141" spans="2:65" s="1" customFormat="1" ht="16.5" customHeight="1">
      <c r="B141" s="34"/>
      <c r="C141" s="179" t="s">
        <v>559</v>
      </c>
      <c r="D141" s="179" t="s">
        <v>322</v>
      </c>
      <c r="E141" s="180" t="s">
        <v>1633</v>
      </c>
      <c r="F141" s="181" t="s">
        <v>1634</v>
      </c>
      <c r="G141" s="182" t="s">
        <v>242</v>
      </c>
      <c r="H141" s="183">
        <v>10</v>
      </c>
      <c r="I141" s="184"/>
      <c r="J141" s="185">
        <f t="shared" si="10"/>
        <v>0</v>
      </c>
      <c r="K141" s="181" t="s">
        <v>32</v>
      </c>
      <c r="L141" s="186"/>
      <c r="M141" s="187" t="s">
        <v>32</v>
      </c>
      <c r="N141" s="188" t="s">
        <v>49</v>
      </c>
      <c r="P141" s="142">
        <f t="shared" si="11"/>
        <v>0</v>
      </c>
      <c r="Q141" s="142">
        <v>0</v>
      </c>
      <c r="R141" s="142">
        <f t="shared" si="12"/>
        <v>0</v>
      </c>
      <c r="S141" s="142">
        <v>0</v>
      </c>
      <c r="T141" s="143">
        <f t="shared" si="13"/>
        <v>0</v>
      </c>
      <c r="AR141" s="144" t="s">
        <v>927</v>
      </c>
      <c r="AT141" s="144" t="s">
        <v>322</v>
      </c>
      <c r="AU141" s="144" t="s">
        <v>85</v>
      </c>
      <c r="AY141" s="18" t="s">
        <v>147</v>
      </c>
      <c r="BE141" s="145">
        <f t="shared" si="14"/>
        <v>0</v>
      </c>
      <c r="BF141" s="145">
        <f t="shared" si="15"/>
        <v>0</v>
      </c>
      <c r="BG141" s="145">
        <f t="shared" si="16"/>
        <v>0</v>
      </c>
      <c r="BH141" s="145">
        <f t="shared" si="17"/>
        <v>0</v>
      </c>
      <c r="BI141" s="145">
        <f t="shared" si="18"/>
        <v>0</v>
      </c>
      <c r="BJ141" s="18" t="s">
        <v>85</v>
      </c>
      <c r="BK141" s="145">
        <f t="shared" si="19"/>
        <v>0</v>
      </c>
      <c r="BL141" s="18" t="s">
        <v>927</v>
      </c>
      <c r="BM141" s="144" t="s">
        <v>2017</v>
      </c>
    </row>
    <row r="142" spans="2:65" s="1" customFormat="1" ht="16.5" customHeight="1">
      <c r="B142" s="34"/>
      <c r="C142" s="179" t="s">
        <v>564</v>
      </c>
      <c r="D142" s="179" t="s">
        <v>322</v>
      </c>
      <c r="E142" s="180" t="s">
        <v>941</v>
      </c>
      <c r="F142" s="181" t="s">
        <v>942</v>
      </c>
      <c r="G142" s="182" t="s">
        <v>242</v>
      </c>
      <c r="H142" s="183">
        <v>220</v>
      </c>
      <c r="I142" s="184"/>
      <c r="J142" s="185">
        <f t="shared" si="10"/>
        <v>0</v>
      </c>
      <c r="K142" s="181" t="s">
        <v>32</v>
      </c>
      <c r="L142" s="186"/>
      <c r="M142" s="187" t="s">
        <v>32</v>
      </c>
      <c r="N142" s="188" t="s">
        <v>49</v>
      </c>
      <c r="P142" s="142">
        <f t="shared" si="11"/>
        <v>0</v>
      </c>
      <c r="Q142" s="142">
        <v>0</v>
      </c>
      <c r="R142" s="142">
        <f t="shared" si="12"/>
        <v>0</v>
      </c>
      <c r="S142" s="142">
        <v>0</v>
      </c>
      <c r="T142" s="143">
        <f t="shared" si="13"/>
        <v>0</v>
      </c>
      <c r="AR142" s="144" t="s">
        <v>927</v>
      </c>
      <c r="AT142" s="144" t="s">
        <v>322</v>
      </c>
      <c r="AU142" s="144" t="s">
        <v>85</v>
      </c>
      <c r="AY142" s="18" t="s">
        <v>147</v>
      </c>
      <c r="BE142" s="145">
        <f t="shared" si="14"/>
        <v>0</v>
      </c>
      <c r="BF142" s="145">
        <f t="shared" si="15"/>
        <v>0</v>
      </c>
      <c r="BG142" s="145">
        <f t="shared" si="16"/>
        <v>0</v>
      </c>
      <c r="BH142" s="145">
        <f t="shared" si="17"/>
        <v>0</v>
      </c>
      <c r="BI142" s="145">
        <f t="shared" si="18"/>
        <v>0</v>
      </c>
      <c r="BJ142" s="18" t="s">
        <v>85</v>
      </c>
      <c r="BK142" s="145">
        <f t="shared" si="19"/>
        <v>0</v>
      </c>
      <c r="BL142" s="18" t="s">
        <v>927</v>
      </c>
      <c r="BM142" s="144" t="s">
        <v>2018</v>
      </c>
    </row>
    <row r="143" spans="2:65" s="1" customFormat="1" ht="16.5" customHeight="1">
      <c r="B143" s="34"/>
      <c r="C143" s="179" t="s">
        <v>569</v>
      </c>
      <c r="D143" s="179" t="s">
        <v>322</v>
      </c>
      <c r="E143" s="180" t="s">
        <v>947</v>
      </c>
      <c r="F143" s="181" t="s">
        <v>948</v>
      </c>
      <c r="G143" s="182" t="s">
        <v>242</v>
      </c>
      <c r="H143" s="183">
        <v>240</v>
      </c>
      <c r="I143" s="184"/>
      <c r="J143" s="185">
        <f t="shared" si="10"/>
        <v>0</v>
      </c>
      <c r="K143" s="181" t="s">
        <v>32</v>
      </c>
      <c r="L143" s="186"/>
      <c r="M143" s="187" t="s">
        <v>32</v>
      </c>
      <c r="N143" s="188" t="s">
        <v>49</v>
      </c>
      <c r="P143" s="142">
        <f t="shared" si="11"/>
        <v>0</v>
      </c>
      <c r="Q143" s="142">
        <v>0</v>
      </c>
      <c r="R143" s="142">
        <f t="shared" si="12"/>
        <v>0</v>
      </c>
      <c r="S143" s="142">
        <v>0</v>
      </c>
      <c r="T143" s="143">
        <f t="shared" si="13"/>
        <v>0</v>
      </c>
      <c r="AR143" s="144" t="s">
        <v>927</v>
      </c>
      <c r="AT143" s="144" t="s">
        <v>322</v>
      </c>
      <c r="AU143" s="144" t="s">
        <v>85</v>
      </c>
      <c r="AY143" s="18" t="s">
        <v>147</v>
      </c>
      <c r="BE143" s="145">
        <f t="shared" si="14"/>
        <v>0</v>
      </c>
      <c r="BF143" s="145">
        <f t="shared" si="15"/>
        <v>0</v>
      </c>
      <c r="BG143" s="145">
        <f t="shared" si="16"/>
        <v>0</v>
      </c>
      <c r="BH143" s="145">
        <f t="shared" si="17"/>
        <v>0</v>
      </c>
      <c r="BI143" s="145">
        <f t="shared" si="18"/>
        <v>0</v>
      </c>
      <c r="BJ143" s="18" t="s">
        <v>85</v>
      </c>
      <c r="BK143" s="145">
        <f t="shared" si="19"/>
        <v>0</v>
      </c>
      <c r="BL143" s="18" t="s">
        <v>927</v>
      </c>
      <c r="BM143" s="144" t="s">
        <v>2019</v>
      </c>
    </row>
    <row r="144" spans="2:65" s="1" customFormat="1" ht="16.5" customHeight="1">
      <c r="B144" s="34"/>
      <c r="C144" s="179" t="s">
        <v>574</v>
      </c>
      <c r="D144" s="179" t="s">
        <v>322</v>
      </c>
      <c r="E144" s="180" t="s">
        <v>950</v>
      </c>
      <c r="F144" s="181" t="s">
        <v>951</v>
      </c>
      <c r="G144" s="182" t="s">
        <v>242</v>
      </c>
      <c r="H144" s="183">
        <v>40</v>
      </c>
      <c r="I144" s="184"/>
      <c r="J144" s="185">
        <f t="shared" si="10"/>
        <v>0</v>
      </c>
      <c r="K144" s="181" t="s">
        <v>32</v>
      </c>
      <c r="L144" s="186"/>
      <c r="M144" s="187" t="s">
        <v>32</v>
      </c>
      <c r="N144" s="188" t="s">
        <v>49</v>
      </c>
      <c r="P144" s="142">
        <f t="shared" si="11"/>
        <v>0</v>
      </c>
      <c r="Q144" s="142">
        <v>0</v>
      </c>
      <c r="R144" s="142">
        <f t="shared" si="12"/>
        <v>0</v>
      </c>
      <c r="S144" s="142">
        <v>0</v>
      </c>
      <c r="T144" s="143">
        <f t="shared" si="13"/>
        <v>0</v>
      </c>
      <c r="AR144" s="144" t="s">
        <v>927</v>
      </c>
      <c r="AT144" s="144" t="s">
        <v>322</v>
      </c>
      <c r="AU144" s="144" t="s">
        <v>85</v>
      </c>
      <c r="AY144" s="18" t="s">
        <v>147</v>
      </c>
      <c r="BE144" s="145">
        <f t="shared" si="14"/>
        <v>0</v>
      </c>
      <c r="BF144" s="145">
        <f t="shared" si="15"/>
        <v>0</v>
      </c>
      <c r="BG144" s="145">
        <f t="shared" si="16"/>
        <v>0</v>
      </c>
      <c r="BH144" s="145">
        <f t="shared" si="17"/>
        <v>0</v>
      </c>
      <c r="BI144" s="145">
        <f t="shared" si="18"/>
        <v>0</v>
      </c>
      <c r="BJ144" s="18" t="s">
        <v>85</v>
      </c>
      <c r="BK144" s="145">
        <f t="shared" si="19"/>
        <v>0</v>
      </c>
      <c r="BL144" s="18" t="s">
        <v>927</v>
      </c>
      <c r="BM144" s="144" t="s">
        <v>2020</v>
      </c>
    </row>
    <row r="145" spans="2:65" s="1" customFormat="1" ht="16.5" customHeight="1">
      <c r="B145" s="34"/>
      <c r="C145" s="179" t="s">
        <v>579</v>
      </c>
      <c r="D145" s="179" t="s">
        <v>322</v>
      </c>
      <c r="E145" s="180" t="s">
        <v>953</v>
      </c>
      <c r="F145" s="181" t="s">
        <v>954</v>
      </c>
      <c r="G145" s="182" t="s">
        <v>242</v>
      </c>
      <c r="H145" s="183">
        <v>12</v>
      </c>
      <c r="I145" s="184"/>
      <c r="J145" s="185">
        <f t="shared" si="10"/>
        <v>0</v>
      </c>
      <c r="K145" s="181" t="s">
        <v>32</v>
      </c>
      <c r="L145" s="186"/>
      <c r="M145" s="187" t="s">
        <v>32</v>
      </c>
      <c r="N145" s="188" t="s">
        <v>49</v>
      </c>
      <c r="P145" s="142">
        <f t="shared" si="11"/>
        <v>0</v>
      </c>
      <c r="Q145" s="142">
        <v>0</v>
      </c>
      <c r="R145" s="142">
        <f t="shared" si="12"/>
        <v>0</v>
      </c>
      <c r="S145" s="142">
        <v>0</v>
      </c>
      <c r="T145" s="143">
        <f t="shared" si="13"/>
        <v>0</v>
      </c>
      <c r="AR145" s="144" t="s">
        <v>927</v>
      </c>
      <c r="AT145" s="144" t="s">
        <v>322</v>
      </c>
      <c r="AU145" s="144" t="s">
        <v>85</v>
      </c>
      <c r="AY145" s="18" t="s">
        <v>147</v>
      </c>
      <c r="BE145" s="145">
        <f t="shared" si="14"/>
        <v>0</v>
      </c>
      <c r="BF145" s="145">
        <f t="shared" si="15"/>
        <v>0</v>
      </c>
      <c r="BG145" s="145">
        <f t="shared" si="16"/>
        <v>0</v>
      </c>
      <c r="BH145" s="145">
        <f t="shared" si="17"/>
        <v>0</v>
      </c>
      <c r="BI145" s="145">
        <f t="shared" si="18"/>
        <v>0</v>
      </c>
      <c r="BJ145" s="18" t="s">
        <v>85</v>
      </c>
      <c r="BK145" s="145">
        <f t="shared" si="19"/>
        <v>0</v>
      </c>
      <c r="BL145" s="18" t="s">
        <v>927</v>
      </c>
      <c r="BM145" s="144" t="s">
        <v>2021</v>
      </c>
    </row>
    <row r="146" spans="2:65" s="1" customFormat="1" ht="16.5" customHeight="1">
      <c r="B146" s="34"/>
      <c r="C146" s="179" t="s">
        <v>586</v>
      </c>
      <c r="D146" s="179" t="s">
        <v>322</v>
      </c>
      <c r="E146" s="180" t="s">
        <v>962</v>
      </c>
      <c r="F146" s="181" t="s">
        <v>963</v>
      </c>
      <c r="G146" s="182" t="s">
        <v>242</v>
      </c>
      <c r="H146" s="183">
        <v>20</v>
      </c>
      <c r="I146" s="184"/>
      <c r="J146" s="185">
        <f t="shared" si="10"/>
        <v>0</v>
      </c>
      <c r="K146" s="181" t="s">
        <v>32</v>
      </c>
      <c r="L146" s="186"/>
      <c r="M146" s="187" t="s">
        <v>32</v>
      </c>
      <c r="N146" s="188" t="s">
        <v>49</v>
      </c>
      <c r="P146" s="142">
        <f t="shared" si="11"/>
        <v>0</v>
      </c>
      <c r="Q146" s="142">
        <v>0</v>
      </c>
      <c r="R146" s="142">
        <f t="shared" si="12"/>
        <v>0</v>
      </c>
      <c r="S146" s="142">
        <v>0</v>
      </c>
      <c r="T146" s="143">
        <f t="shared" si="13"/>
        <v>0</v>
      </c>
      <c r="AR146" s="144" t="s">
        <v>927</v>
      </c>
      <c r="AT146" s="144" t="s">
        <v>322</v>
      </c>
      <c r="AU146" s="144" t="s">
        <v>85</v>
      </c>
      <c r="AY146" s="18" t="s">
        <v>147</v>
      </c>
      <c r="BE146" s="145">
        <f t="shared" si="14"/>
        <v>0</v>
      </c>
      <c r="BF146" s="145">
        <f t="shared" si="15"/>
        <v>0</v>
      </c>
      <c r="BG146" s="145">
        <f t="shared" si="16"/>
        <v>0</v>
      </c>
      <c r="BH146" s="145">
        <f t="shared" si="17"/>
        <v>0</v>
      </c>
      <c r="BI146" s="145">
        <f t="shared" si="18"/>
        <v>0</v>
      </c>
      <c r="BJ146" s="18" t="s">
        <v>85</v>
      </c>
      <c r="BK146" s="145">
        <f t="shared" si="19"/>
        <v>0</v>
      </c>
      <c r="BL146" s="18" t="s">
        <v>927</v>
      </c>
      <c r="BM146" s="144" t="s">
        <v>2022</v>
      </c>
    </row>
    <row r="147" spans="2:65" s="1" customFormat="1" ht="16.5" customHeight="1">
      <c r="B147" s="34"/>
      <c r="C147" s="179" t="s">
        <v>592</v>
      </c>
      <c r="D147" s="179" t="s">
        <v>322</v>
      </c>
      <c r="E147" s="180" t="s">
        <v>965</v>
      </c>
      <c r="F147" s="181" t="s">
        <v>966</v>
      </c>
      <c r="G147" s="182" t="s">
        <v>242</v>
      </c>
      <c r="H147" s="183">
        <v>10</v>
      </c>
      <c r="I147" s="184"/>
      <c r="J147" s="185">
        <f t="shared" si="10"/>
        <v>0</v>
      </c>
      <c r="K147" s="181" t="s">
        <v>32</v>
      </c>
      <c r="L147" s="186"/>
      <c r="M147" s="187" t="s">
        <v>32</v>
      </c>
      <c r="N147" s="188" t="s">
        <v>49</v>
      </c>
      <c r="P147" s="142">
        <f t="shared" si="11"/>
        <v>0</v>
      </c>
      <c r="Q147" s="142">
        <v>0</v>
      </c>
      <c r="R147" s="142">
        <f t="shared" si="12"/>
        <v>0</v>
      </c>
      <c r="S147" s="142">
        <v>0</v>
      </c>
      <c r="T147" s="143">
        <f t="shared" si="13"/>
        <v>0</v>
      </c>
      <c r="AR147" s="144" t="s">
        <v>927</v>
      </c>
      <c r="AT147" s="144" t="s">
        <v>322</v>
      </c>
      <c r="AU147" s="144" t="s">
        <v>85</v>
      </c>
      <c r="AY147" s="18" t="s">
        <v>147</v>
      </c>
      <c r="BE147" s="145">
        <f t="shared" si="14"/>
        <v>0</v>
      </c>
      <c r="BF147" s="145">
        <f t="shared" si="15"/>
        <v>0</v>
      </c>
      <c r="BG147" s="145">
        <f t="shared" si="16"/>
        <v>0</v>
      </c>
      <c r="BH147" s="145">
        <f t="shared" si="17"/>
        <v>0</v>
      </c>
      <c r="BI147" s="145">
        <f t="shared" si="18"/>
        <v>0</v>
      </c>
      <c r="BJ147" s="18" t="s">
        <v>85</v>
      </c>
      <c r="BK147" s="145">
        <f t="shared" si="19"/>
        <v>0</v>
      </c>
      <c r="BL147" s="18" t="s">
        <v>927</v>
      </c>
      <c r="BM147" s="144" t="s">
        <v>2023</v>
      </c>
    </row>
    <row r="148" spans="2:65" s="1" customFormat="1" ht="16.5" customHeight="1">
      <c r="B148" s="34"/>
      <c r="C148" s="179" t="s">
        <v>599</v>
      </c>
      <c r="D148" s="179" t="s">
        <v>322</v>
      </c>
      <c r="E148" s="180" t="s">
        <v>1642</v>
      </c>
      <c r="F148" s="181" t="s">
        <v>1643</v>
      </c>
      <c r="G148" s="182" t="s">
        <v>153</v>
      </c>
      <c r="H148" s="183">
        <v>24</v>
      </c>
      <c r="I148" s="184"/>
      <c r="J148" s="185">
        <f t="shared" si="10"/>
        <v>0</v>
      </c>
      <c r="K148" s="181" t="s">
        <v>32</v>
      </c>
      <c r="L148" s="186"/>
      <c r="M148" s="187" t="s">
        <v>32</v>
      </c>
      <c r="N148" s="188" t="s">
        <v>49</v>
      </c>
      <c r="P148" s="142">
        <f t="shared" si="11"/>
        <v>0</v>
      </c>
      <c r="Q148" s="142">
        <v>0</v>
      </c>
      <c r="R148" s="142">
        <f t="shared" si="12"/>
        <v>0</v>
      </c>
      <c r="S148" s="142">
        <v>0</v>
      </c>
      <c r="T148" s="143">
        <f t="shared" si="13"/>
        <v>0</v>
      </c>
      <c r="AR148" s="144" t="s">
        <v>927</v>
      </c>
      <c r="AT148" s="144" t="s">
        <v>322</v>
      </c>
      <c r="AU148" s="144" t="s">
        <v>85</v>
      </c>
      <c r="AY148" s="18" t="s">
        <v>147</v>
      </c>
      <c r="BE148" s="145">
        <f t="shared" si="14"/>
        <v>0</v>
      </c>
      <c r="BF148" s="145">
        <f t="shared" si="15"/>
        <v>0</v>
      </c>
      <c r="BG148" s="145">
        <f t="shared" si="16"/>
        <v>0</v>
      </c>
      <c r="BH148" s="145">
        <f t="shared" si="17"/>
        <v>0</v>
      </c>
      <c r="BI148" s="145">
        <f t="shared" si="18"/>
        <v>0</v>
      </c>
      <c r="BJ148" s="18" t="s">
        <v>85</v>
      </c>
      <c r="BK148" s="145">
        <f t="shared" si="19"/>
        <v>0</v>
      </c>
      <c r="BL148" s="18" t="s">
        <v>927</v>
      </c>
      <c r="BM148" s="144" t="s">
        <v>2024</v>
      </c>
    </row>
    <row r="149" spans="2:65" s="1" customFormat="1" ht="16.5" customHeight="1">
      <c r="B149" s="34"/>
      <c r="C149" s="179" t="s">
        <v>607</v>
      </c>
      <c r="D149" s="179" t="s">
        <v>322</v>
      </c>
      <c r="E149" s="180" t="s">
        <v>977</v>
      </c>
      <c r="F149" s="181" t="s">
        <v>978</v>
      </c>
      <c r="G149" s="182" t="s">
        <v>153</v>
      </c>
      <c r="H149" s="183">
        <v>3</v>
      </c>
      <c r="I149" s="184"/>
      <c r="J149" s="185">
        <f t="shared" si="10"/>
        <v>0</v>
      </c>
      <c r="K149" s="181" t="s">
        <v>32</v>
      </c>
      <c r="L149" s="186"/>
      <c r="M149" s="187" t="s">
        <v>32</v>
      </c>
      <c r="N149" s="188" t="s">
        <v>49</v>
      </c>
      <c r="P149" s="142">
        <f t="shared" si="11"/>
        <v>0</v>
      </c>
      <c r="Q149" s="142">
        <v>0</v>
      </c>
      <c r="R149" s="142">
        <f t="shared" si="12"/>
        <v>0</v>
      </c>
      <c r="S149" s="142">
        <v>0</v>
      </c>
      <c r="T149" s="143">
        <f t="shared" si="13"/>
        <v>0</v>
      </c>
      <c r="AR149" s="144" t="s">
        <v>927</v>
      </c>
      <c r="AT149" s="144" t="s">
        <v>322</v>
      </c>
      <c r="AU149" s="144" t="s">
        <v>85</v>
      </c>
      <c r="AY149" s="18" t="s">
        <v>147</v>
      </c>
      <c r="BE149" s="145">
        <f t="shared" si="14"/>
        <v>0</v>
      </c>
      <c r="BF149" s="145">
        <f t="shared" si="15"/>
        <v>0</v>
      </c>
      <c r="BG149" s="145">
        <f t="shared" si="16"/>
        <v>0</v>
      </c>
      <c r="BH149" s="145">
        <f t="shared" si="17"/>
        <v>0</v>
      </c>
      <c r="BI149" s="145">
        <f t="shared" si="18"/>
        <v>0</v>
      </c>
      <c r="BJ149" s="18" t="s">
        <v>85</v>
      </c>
      <c r="BK149" s="145">
        <f t="shared" si="19"/>
        <v>0</v>
      </c>
      <c r="BL149" s="18" t="s">
        <v>927</v>
      </c>
      <c r="BM149" s="144" t="s">
        <v>2025</v>
      </c>
    </row>
    <row r="150" spans="2:65" s="1" customFormat="1" ht="16.5" customHeight="1">
      <c r="B150" s="34"/>
      <c r="C150" s="179" t="s">
        <v>631</v>
      </c>
      <c r="D150" s="179" t="s">
        <v>322</v>
      </c>
      <c r="E150" s="180" t="s">
        <v>1650</v>
      </c>
      <c r="F150" s="181" t="s">
        <v>1651</v>
      </c>
      <c r="G150" s="182" t="s">
        <v>153</v>
      </c>
      <c r="H150" s="183">
        <v>14</v>
      </c>
      <c r="I150" s="184"/>
      <c r="J150" s="185">
        <f t="shared" si="10"/>
        <v>0</v>
      </c>
      <c r="K150" s="181" t="s">
        <v>32</v>
      </c>
      <c r="L150" s="186"/>
      <c r="M150" s="187" t="s">
        <v>32</v>
      </c>
      <c r="N150" s="188" t="s">
        <v>49</v>
      </c>
      <c r="P150" s="142">
        <f t="shared" si="11"/>
        <v>0</v>
      </c>
      <c r="Q150" s="142">
        <v>0</v>
      </c>
      <c r="R150" s="142">
        <f t="shared" si="12"/>
        <v>0</v>
      </c>
      <c r="S150" s="142">
        <v>0</v>
      </c>
      <c r="T150" s="143">
        <f t="shared" si="13"/>
        <v>0</v>
      </c>
      <c r="AR150" s="144" t="s">
        <v>927</v>
      </c>
      <c r="AT150" s="144" t="s">
        <v>322</v>
      </c>
      <c r="AU150" s="144" t="s">
        <v>85</v>
      </c>
      <c r="AY150" s="18" t="s">
        <v>147</v>
      </c>
      <c r="BE150" s="145">
        <f t="shared" si="14"/>
        <v>0</v>
      </c>
      <c r="BF150" s="145">
        <f t="shared" si="15"/>
        <v>0</v>
      </c>
      <c r="BG150" s="145">
        <f t="shared" si="16"/>
        <v>0</v>
      </c>
      <c r="BH150" s="145">
        <f t="shared" si="17"/>
        <v>0</v>
      </c>
      <c r="BI150" s="145">
        <f t="shared" si="18"/>
        <v>0</v>
      </c>
      <c r="BJ150" s="18" t="s">
        <v>85</v>
      </c>
      <c r="BK150" s="145">
        <f t="shared" si="19"/>
        <v>0</v>
      </c>
      <c r="BL150" s="18" t="s">
        <v>927</v>
      </c>
      <c r="BM150" s="144" t="s">
        <v>2026</v>
      </c>
    </row>
    <row r="151" spans="2:65" s="1" customFormat="1" ht="16.5" customHeight="1">
      <c r="B151" s="34"/>
      <c r="C151" s="179" t="s">
        <v>636</v>
      </c>
      <c r="D151" s="179" t="s">
        <v>322</v>
      </c>
      <c r="E151" s="180" t="s">
        <v>1653</v>
      </c>
      <c r="F151" s="181" t="s">
        <v>987</v>
      </c>
      <c r="G151" s="182" t="s">
        <v>153</v>
      </c>
      <c r="H151" s="183">
        <v>152</v>
      </c>
      <c r="I151" s="184"/>
      <c r="J151" s="185">
        <f t="shared" si="10"/>
        <v>0</v>
      </c>
      <c r="K151" s="181" t="s">
        <v>32</v>
      </c>
      <c r="L151" s="186"/>
      <c r="M151" s="187" t="s">
        <v>32</v>
      </c>
      <c r="N151" s="188" t="s">
        <v>49</v>
      </c>
      <c r="P151" s="142">
        <f t="shared" si="11"/>
        <v>0</v>
      </c>
      <c r="Q151" s="142">
        <v>0</v>
      </c>
      <c r="R151" s="142">
        <f t="shared" si="12"/>
        <v>0</v>
      </c>
      <c r="S151" s="142">
        <v>0</v>
      </c>
      <c r="T151" s="143">
        <f t="shared" si="13"/>
        <v>0</v>
      </c>
      <c r="AR151" s="144" t="s">
        <v>927</v>
      </c>
      <c r="AT151" s="144" t="s">
        <v>322</v>
      </c>
      <c r="AU151" s="144" t="s">
        <v>85</v>
      </c>
      <c r="AY151" s="18" t="s">
        <v>147</v>
      </c>
      <c r="BE151" s="145">
        <f t="shared" si="14"/>
        <v>0</v>
      </c>
      <c r="BF151" s="145">
        <f t="shared" si="15"/>
        <v>0</v>
      </c>
      <c r="BG151" s="145">
        <f t="shared" si="16"/>
        <v>0</v>
      </c>
      <c r="BH151" s="145">
        <f t="shared" si="17"/>
        <v>0</v>
      </c>
      <c r="BI151" s="145">
        <f t="shared" si="18"/>
        <v>0</v>
      </c>
      <c r="BJ151" s="18" t="s">
        <v>85</v>
      </c>
      <c r="BK151" s="145">
        <f t="shared" si="19"/>
        <v>0</v>
      </c>
      <c r="BL151" s="18" t="s">
        <v>927</v>
      </c>
      <c r="BM151" s="144" t="s">
        <v>2027</v>
      </c>
    </row>
    <row r="152" spans="2:65" s="1" customFormat="1" ht="21.75" customHeight="1">
      <c r="B152" s="34"/>
      <c r="C152" s="179" t="s">
        <v>646</v>
      </c>
      <c r="D152" s="179" t="s">
        <v>322</v>
      </c>
      <c r="E152" s="180" t="s">
        <v>989</v>
      </c>
      <c r="F152" s="181" t="s">
        <v>990</v>
      </c>
      <c r="G152" s="182" t="s">
        <v>153</v>
      </c>
      <c r="H152" s="183">
        <v>6</v>
      </c>
      <c r="I152" s="184"/>
      <c r="J152" s="185">
        <f t="shared" si="10"/>
        <v>0</v>
      </c>
      <c r="K152" s="181" t="s">
        <v>32</v>
      </c>
      <c r="L152" s="186"/>
      <c r="M152" s="187" t="s">
        <v>32</v>
      </c>
      <c r="N152" s="188" t="s">
        <v>49</v>
      </c>
      <c r="P152" s="142">
        <f t="shared" si="11"/>
        <v>0</v>
      </c>
      <c r="Q152" s="142">
        <v>0</v>
      </c>
      <c r="R152" s="142">
        <f t="shared" si="12"/>
        <v>0</v>
      </c>
      <c r="S152" s="142">
        <v>0</v>
      </c>
      <c r="T152" s="143">
        <f t="shared" si="13"/>
        <v>0</v>
      </c>
      <c r="AR152" s="144" t="s">
        <v>927</v>
      </c>
      <c r="AT152" s="144" t="s">
        <v>322</v>
      </c>
      <c r="AU152" s="144" t="s">
        <v>85</v>
      </c>
      <c r="AY152" s="18" t="s">
        <v>147</v>
      </c>
      <c r="BE152" s="145">
        <f t="shared" si="14"/>
        <v>0</v>
      </c>
      <c r="BF152" s="145">
        <f t="shared" si="15"/>
        <v>0</v>
      </c>
      <c r="BG152" s="145">
        <f t="shared" si="16"/>
        <v>0</v>
      </c>
      <c r="BH152" s="145">
        <f t="shared" si="17"/>
        <v>0</v>
      </c>
      <c r="BI152" s="145">
        <f t="shared" si="18"/>
        <v>0</v>
      </c>
      <c r="BJ152" s="18" t="s">
        <v>85</v>
      </c>
      <c r="BK152" s="145">
        <f t="shared" si="19"/>
        <v>0</v>
      </c>
      <c r="BL152" s="18" t="s">
        <v>927</v>
      </c>
      <c r="BM152" s="144" t="s">
        <v>2028</v>
      </c>
    </row>
    <row r="153" spans="2:65" s="1" customFormat="1" ht="16.5" customHeight="1">
      <c r="B153" s="34"/>
      <c r="C153" s="179" t="s">
        <v>653</v>
      </c>
      <c r="D153" s="179" t="s">
        <v>322</v>
      </c>
      <c r="E153" s="180" t="s">
        <v>992</v>
      </c>
      <c r="F153" s="181" t="s">
        <v>993</v>
      </c>
      <c r="G153" s="182" t="s">
        <v>153</v>
      </c>
      <c r="H153" s="183">
        <v>200</v>
      </c>
      <c r="I153" s="184"/>
      <c r="J153" s="185">
        <f t="shared" si="10"/>
        <v>0</v>
      </c>
      <c r="K153" s="181" t="s">
        <v>32</v>
      </c>
      <c r="L153" s="186"/>
      <c r="M153" s="187" t="s">
        <v>32</v>
      </c>
      <c r="N153" s="188" t="s">
        <v>49</v>
      </c>
      <c r="P153" s="142">
        <f t="shared" si="11"/>
        <v>0</v>
      </c>
      <c r="Q153" s="142">
        <v>0</v>
      </c>
      <c r="R153" s="142">
        <f t="shared" si="12"/>
        <v>0</v>
      </c>
      <c r="S153" s="142">
        <v>0</v>
      </c>
      <c r="T153" s="143">
        <f t="shared" si="13"/>
        <v>0</v>
      </c>
      <c r="AR153" s="144" t="s">
        <v>927</v>
      </c>
      <c r="AT153" s="144" t="s">
        <v>322</v>
      </c>
      <c r="AU153" s="144" t="s">
        <v>85</v>
      </c>
      <c r="AY153" s="18" t="s">
        <v>147</v>
      </c>
      <c r="BE153" s="145">
        <f t="shared" si="14"/>
        <v>0</v>
      </c>
      <c r="BF153" s="145">
        <f t="shared" si="15"/>
        <v>0</v>
      </c>
      <c r="BG153" s="145">
        <f t="shared" si="16"/>
        <v>0</v>
      </c>
      <c r="BH153" s="145">
        <f t="shared" si="17"/>
        <v>0</v>
      </c>
      <c r="BI153" s="145">
        <f t="shared" si="18"/>
        <v>0</v>
      </c>
      <c r="BJ153" s="18" t="s">
        <v>85</v>
      </c>
      <c r="BK153" s="145">
        <f t="shared" si="19"/>
        <v>0</v>
      </c>
      <c r="BL153" s="18" t="s">
        <v>927</v>
      </c>
      <c r="BM153" s="144" t="s">
        <v>2029</v>
      </c>
    </row>
    <row r="154" spans="2:65" s="1" customFormat="1" ht="16.5" customHeight="1">
      <c r="B154" s="34"/>
      <c r="C154" s="179" t="s">
        <v>659</v>
      </c>
      <c r="D154" s="179" t="s">
        <v>322</v>
      </c>
      <c r="E154" s="180" t="s">
        <v>995</v>
      </c>
      <c r="F154" s="181" t="s">
        <v>996</v>
      </c>
      <c r="G154" s="182" t="s">
        <v>153</v>
      </c>
      <c r="H154" s="183">
        <v>30</v>
      </c>
      <c r="I154" s="184"/>
      <c r="J154" s="185">
        <f t="shared" si="10"/>
        <v>0</v>
      </c>
      <c r="K154" s="181" t="s">
        <v>32</v>
      </c>
      <c r="L154" s="186"/>
      <c r="M154" s="187" t="s">
        <v>32</v>
      </c>
      <c r="N154" s="188" t="s">
        <v>49</v>
      </c>
      <c r="P154" s="142">
        <f t="shared" si="11"/>
        <v>0</v>
      </c>
      <c r="Q154" s="142">
        <v>0</v>
      </c>
      <c r="R154" s="142">
        <f t="shared" si="12"/>
        <v>0</v>
      </c>
      <c r="S154" s="142">
        <v>0</v>
      </c>
      <c r="T154" s="143">
        <f t="shared" si="13"/>
        <v>0</v>
      </c>
      <c r="AR154" s="144" t="s">
        <v>927</v>
      </c>
      <c r="AT154" s="144" t="s">
        <v>322</v>
      </c>
      <c r="AU154" s="144" t="s">
        <v>85</v>
      </c>
      <c r="AY154" s="18" t="s">
        <v>147</v>
      </c>
      <c r="BE154" s="145">
        <f t="shared" si="14"/>
        <v>0</v>
      </c>
      <c r="BF154" s="145">
        <f t="shared" si="15"/>
        <v>0</v>
      </c>
      <c r="BG154" s="145">
        <f t="shared" si="16"/>
        <v>0</v>
      </c>
      <c r="BH154" s="145">
        <f t="shared" si="17"/>
        <v>0</v>
      </c>
      <c r="BI154" s="145">
        <f t="shared" si="18"/>
        <v>0</v>
      </c>
      <c r="BJ154" s="18" t="s">
        <v>85</v>
      </c>
      <c r="BK154" s="145">
        <f t="shared" si="19"/>
        <v>0</v>
      </c>
      <c r="BL154" s="18" t="s">
        <v>927</v>
      </c>
      <c r="BM154" s="144" t="s">
        <v>2030</v>
      </c>
    </row>
    <row r="155" spans="2:65" s="1" customFormat="1" ht="16.5" customHeight="1">
      <c r="B155" s="34"/>
      <c r="C155" s="179" t="s">
        <v>665</v>
      </c>
      <c r="D155" s="179" t="s">
        <v>322</v>
      </c>
      <c r="E155" s="180" t="s">
        <v>998</v>
      </c>
      <c r="F155" s="181" t="s">
        <v>999</v>
      </c>
      <c r="G155" s="182" t="s">
        <v>153</v>
      </c>
      <c r="H155" s="183">
        <v>10</v>
      </c>
      <c r="I155" s="184"/>
      <c r="J155" s="185">
        <f t="shared" si="10"/>
        <v>0</v>
      </c>
      <c r="K155" s="181" t="s">
        <v>32</v>
      </c>
      <c r="L155" s="186"/>
      <c r="M155" s="187" t="s">
        <v>32</v>
      </c>
      <c r="N155" s="188" t="s">
        <v>49</v>
      </c>
      <c r="P155" s="142">
        <f t="shared" si="11"/>
        <v>0</v>
      </c>
      <c r="Q155" s="142">
        <v>0</v>
      </c>
      <c r="R155" s="142">
        <f t="shared" si="12"/>
        <v>0</v>
      </c>
      <c r="S155" s="142">
        <v>0</v>
      </c>
      <c r="T155" s="143">
        <f t="shared" si="13"/>
        <v>0</v>
      </c>
      <c r="AR155" s="144" t="s">
        <v>927</v>
      </c>
      <c r="AT155" s="144" t="s">
        <v>322</v>
      </c>
      <c r="AU155" s="144" t="s">
        <v>85</v>
      </c>
      <c r="AY155" s="18" t="s">
        <v>147</v>
      </c>
      <c r="BE155" s="145">
        <f t="shared" si="14"/>
        <v>0</v>
      </c>
      <c r="BF155" s="145">
        <f t="shared" si="15"/>
        <v>0</v>
      </c>
      <c r="BG155" s="145">
        <f t="shared" si="16"/>
        <v>0</v>
      </c>
      <c r="BH155" s="145">
        <f t="shared" si="17"/>
        <v>0</v>
      </c>
      <c r="BI155" s="145">
        <f t="shared" si="18"/>
        <v>0</v>
      </c>
      <c r="BJ155" s="18" t="s">
        <v>85</v>
      </c>
      <c r="BK155" s="145">
        <f t="shared" si="19"/>
        <v>0</v>
      </c>
      <c r="BL155" s="18" t="s">
        <v>927</v>
      </c>
      <c r="BM155" s="144" t="s">
        <v>2031</v>
      </c>
    </row>
    <row r="156" spans="2:65" s="1" customFormat="1" ht="16.5" customHeight="1">
      <c r="B156" s="34"/>
      <c r="C156" s="179" t="s">
        <v>670</v>
      </c>
      <c r="D156" s="179" t="s">
        <v>322</v>
      </c>
      <c r="E156" s="180" t="s">
        <v>1001</v>
      </c>
      <c r="F156" s="181" t="s">
        <v>1002</v>
      </c>
      <c r="G156" s="182" t="s">
        <v>153</v>
      </c>
      <c r="H156" s="183">
        <v>1</v>
      </c>
      <c r="I156" s="184"/>
      <c r="J156" s="185">
        <f t="shared" si="10"/>
        <v>0</v>
      </c>
      <c r="K156" s="181" t="s">
        <v>32</v>
      </c>
      <c r="L156" s="186"/>
      <c r="M156" s="187" t="s">
        <v>32</v>
      </c>
      <c r="N156" s="188" t="s">
        <v>49</v>
      </c>
      <c r="P156" s="142">
        <f t="shared" si="11"/>
        <v>0</v>
      </c>
      <c r="Q156" s="142">
        <v>0</v>
      </c>
      <c r="R156" s="142">
        <f t="shared" si="12"/>
        <v>0</v>
      </c>
      <c r="S156" s="142">
        <v>0</v>
      </c>
      <c r="T156" s="143">
        <f t="shared" si="13"/>
        <v>0</v>
      </c>
      <c r="AR156" s="144" t="s">
        <v>927</v>
      </c>
      <c r="AT156" s="144" t="s">
        <v>322</v>
      </c>
      <c r="AU156" s="144" t="s">
        <v>85</v>
      </c>
      <c r="AY156" s="18" t="s">
        <v>147</v>
      </c>
      <c r="BE156" s="145">
        <f t="shared" si="14"/>
        <v>0</v>
      </c>
      <c r="BF156" s="145">
        <f t="shared" si="15"/>
        <v>0</v>
      </c>
      <c r="BG156" s="145">
        <f t="shared" si="16"/>
        <v>0</v>
      </c>
      <c r="BH156" s="145">
        <f t="shared" si="17"/>
        <v>0</v>
      </c>
      <c r="BI156" s="145">
        <f t="shared" si="18"/>
        <v>0</v>
      </c>
      <c r="BJ156" s="18" t="s">
        <v>85</v>
      </c>
      <c r="BK156" s="145">
        <f t="shared" si="19"/>
        <v>0</v>
      </c>
      <c r="BL156" s="18" t="s">
        <v>927</v>
      </c>
      <c r="BM156" s="144" t="s">
        <v>2032</v>
      </c>
    </row>
    <row r="157" spans="2:65" s="1" customFormat="1" ht="16.5" customHeight="1">
      <c r="B157" s="34"/>
      <c r="C157" s="179" t="s">
        <v>675</v>
      </c>
      <c r="D157" s="179" t="s">
        <v>322</v>
      </c>
      <c r="E157" s="180" t="s">
        <v>1004</v>
      </c>
      <c r="F157" s="181" t="s">
        <v>1005</v>
      </c>
      <c r="G157" s="182" t="s">
        <v>153</v>
      </c>
      <c r="H157" s="183">
        <v>21</v>
      </c>
      <c r="I157" s="184"/>
      <c r="J157" s="185">
        <f t="shared" si="10"/>
        <v>0</v>
      </c>
      <c r="K157" s="181" t="s">
        <v>32</v>
      </c>
      <c r="L157" s="186"/>
      <c r="M157" s="187" t="s">
        <v>32</v>
      </c>
      <c r="N157" s="188" t="s">
        <v>49</v>
      </c>
      <c r="P157" s="142">
        <f t="shared" si="11"/>
        <v>0</v>
      </c>
      <c r="Q157" s="142">
        <v>0</v>
      </c>
      <c r="R157" s="142">
        <f t="shared" si="12"/>
        <v>0</v>
      </c>
      <c r="S157" s="142">
        <v>0</v>
      </c>
      <c r="T157" s="143">
        <f t="shared" si="13"/>
        <v>0</v>
      </c>
      <c r="AR157" s="144" t="s">
        <v>927</v>
      </c>
      <c r="AT157" s="144" t="s">
        <v>322</v>
      </c>
      <c r="AU157" s="144" t="s">
        <v>85</v>
      </c>
      <c r="AY157" s="18" t="s">
        <v>147</v>
      </c>
      <c r="BE157" s="145">
        <f t="shared" si="14"/>
        <v>0</v>
      </c>
      <c r="BF157" s="145">
        <f t="shared" si="15"/>
        <v>0</v>
      </c>
      <c r="BG157" s="145">
        <f t="shared" si="16"/>
        <v>0</v>
      </c>
      <c r="BH157" s="145">
        <f t="shared" si="17"/>
        <v>0</v>
      </c>
      <c r="BI157" s="145">
        <f t="shared" si="18"/>
        <v>0</v>
      </c>
      <c r="BJ157" s="18" t="s">
        <v>85</v>
      </c>
      <c r="BK157" s="145">
        <f t="shared" si="19"/>
        <v>0</v>
      </c>
      <c r="BL157" s="18" t="s">
        <v>927</v>
      </c>
      <c r="BM157" s="144" t="s">
        <v>2033</v>
      </c>
    </row>
    <row r="158" spans="2:65" s="1" customFormat="1" ht="16.5" customHeight="1">
      <c r="B158" s="34"/>
      <c r="C158" s="179" t="s">
        <v>679</v>
      </c>
      <c r="D158" s="179" t="s">
        <v>322</v>
      </c>
      <c r="E158" s="180" t="s">
        <v>1007</v>
      </c>
      <c r="F158" s="181" t="s">
        <v>1664</v>
      </c>
      <c r="G158" s="182" t="s">
        <v>153</v>
      </c>
      <c r="H158" s="183">
        <v>4</v>
      </c>
      <c r="I158" s="184"/>
      <c r="J158" s="185">
        <f t="shared" si="10"/>
        <v>0</v>
      </c>
      <c r="K158" s="181" t="s">
        <v>32</v>
      </c>
      <c r="L158" s="186"/>
      <c r="M158" s="187" t="s">
        <v>32</v>
      </c>
      <c r="N158" s="188" t="s">
        <v>49</v>
      </c>
      <c r="P158" s="142">
        <f t="shared" si="11"/>
        <v>0</v>
      </c>
      <c r="Q158" s="142">
        <v>0</v>
      </c>
      <c r="R158" s="142">
        <f t="shared" si="12"/>
        <v>0</v>
      </c>
      <c r="S158" s="142">
        <v>0</v>
      </c>
      <c r="T158" s="143">
        <f t="shared" si="13"/>
        <v>0</v>
      </c>
      <c r="AR158" s="144" t="s">
        <v>927</v>
      </c>
      <c r="AT158" s="144" t="s">
        <v>322</v>
      </c>
      <c r="AU158" s="144" t="s">
        <v>85</v>
      </c>
      <c r="AY158" s="18" t="s">
        <v>147</v>
      </c>
      <c r="BE158" s="145">
        <f t="shared" si="14"/>
        <v>0</v>
      </c>
      <c r="BF158" s="145">
        <f t="shared" si="15"/>
        <v>0</v>
      </c>
      <c r="BG158" s="145">
        <f t="shared" si="16"/>
        <v>0</v>
      </c>
      <c r="BH158" s="145">
        <f t="shared" si="17"/>
        <v>0</v>
      </c>
      <c r="BI158" s="145">
        <f t="shared" si="18"/>
        <v>0</v>
      </c>
      <c r="BJ158" s="18" t="s">
        <v>85</v>
      </c>
      <c r="BK158" s="145">
        <f t="shared" si="19"/>
        <v>0</v>
      </c>
      <c r="BL158" s="18" t="s">
        <v>927</v>
      </c>
      <c r="BM158" s="144" t="s">
        <v>2034</v>
      </c>
    </row>
    <row r="159" spans="2:65" s="1" customFormat="1" ht="16.5" customHeight="1">
      <c r="B159" s="34"/>
      <c r="C159" s="179" t="s">
        <v>684</v>
      </c>
      <c r="D159" s="179" t="s">
        <v>322</v>
      </c>
      <c r="E159" s="180" t="s">
        <v>1010</v>
      </c>
      <c r="F159" s="181" t="s">
        <v>1011</v>
      </c>
      <c r="G159" s="182" t="s">
        <v>153</v>
      </c>
      <c r="H159" s="183">
        <v>10</v>
      </c>
      <c r="I159" s="184"/>
      <c r="J159" s="185">
        <f t="shared" si="10"/>
        <v>0</v>
      </c>
      <c r="K159" s="181" t="s">
        <v>32</v>
      </c>
      <c r="L159" s="186"/>
      <c r="M159" s="187" t="s">
        <v>32</v>
      </c>
      <c r="N159" s="188" t="s">
        <v>49</v>
      </c>
      <c r="P159" s="142">
        <f t="shared" si="11"/>
        <v>0</v>
      </c>
      <c r="Q159" s="142">
        <v>0</v>
      </c>
      <c r="R159" s="142">
        <f t="shared" si="12"/>
        <v>0</v>
      </c>
      <c r="S159" s="142">
        <v>0</v>
      </c>
      <c r="T159" s="143">
        <f t="shared" si="13"/>
        <v>0</v>
      </c>
      <c r="AR159" s="144" t="s">
        <v>927</v>
      </c>
      <c r="AT159" s="144" t="s">
        <v>322</v>
      </c>
      <c r="AU159" s="144" t="s">
        <v>85</v>
      </c>
      <c r="AY159" s="18" t="s">
        <v>147</v>
      </c>
      <c r="BE159" s="145">
        <f t="shared" si="14"/>
        <v>0</v>
      </c>
      <c r="BF159" s="145">
        <f t="shared" si="15"/>
        <v>0</v>
      </c>
      <c r="BG159" s="145">
        <f t="shared" si="16"/>
        <v>0</v>
      </c>
      <c r="BH159" s="145">
        <f t="shared" si="17"/>
        <v>0</v>
      </c>
      <c r="BI159" s="145">
        <f t="shared" si="18"/>
        <v>0</v>
      </c>
      <c r="BJ159" s="18" t="s">
        <v>85</v>
      </c>
      <c r="BK159" s="145">
        <f t="shared" si="19"/>
        <v>0</v>
      </c>
      <c r="BL159" s="18" t="s">
        <v>927</v>
      </c>
      <c r="BM159" s="144" t="s">
        <v>2035</v>
      </c>
    </row>
    <row r="160" spans="2:65" s="1" customFormat="1" ht="16.5" customHeight="1">
      <c r="B160" s="34"/>
      <c r="C160" s="179" t="s">
        <v>690</v>
      </c>
      <c r="D160" s="179" t="s">
        <v>322</v>
      </c>
      <c r="E160" s="180" t="s">
        <v>1013</v>
      </c>
      <c r="F160" s="181" t="s">
        <v>1014</v>
      </c>
      <c r="G160" s="182" t="s">
        <v>153</v>
      </c>
      <c r="H160" s="183">
        <v>3</v>
      </c>
      <c r="I160" s="184"/>
      <c r="J160" s="185">
        <f t="shared" si="10"/>
        <v>0</v>
      </c>
      <c r="K160" s="181" t="s">
        <v>32</v>
      </c>
      <c r="L160" s="186"/>
      <c r="M160" s="187" t="s">
        <v>32</v>
      </c>
      <c r="N160" s="188" t="s">
        <v>49</v>
      </c>
      <c r="P160" s="142">
        <f t="shared" si="11"/>
        <v>0</v>
      </c>
      <c r="Q160" s="142">
        <v>0</v>
      </c>
      <c r="R160" s="142">
        <f t="shared" si="12"/>
        <v>0</v>
      </c>
      <c r="S160" s="142">
        <v>0</v>
      </c>
      <c r="T160" s="143">
        <f t="shared" si="13"/>
        <v>0</v>
      </c>
      <c r="AR160" s="144" t="s">
        <v>927</v>
      </c>
      <c r="AT160" s="144" t="s">
        <v>322</v>
      </c>
      <c r="AU160" s="144" t="s">
        <v>85</v>
      </c>
      <c r="AY160" s="18" t="s">
        <v>147</v>
      </c>
      <c r="BE160" s="145">
        <f t="shared" si="14"/>
        <v>0</v>
      </c>
      <c r="BF160" s="145">
        <f t="shared" si="15"/>
        <v>0</v>
      </c>
      <c r="BG160" s="145">
        <f t="shared" si="16"/>
        <v>0</v>
      </c>
      <c r="BH160" s="145">
        <f t="shared" si="17"/>
        <v>0</v>
      </c>
      <c r="BI160" s="145">
        <f t="shared" si="18"/>
        <v>0</v>
      </c>
      <c r="BJ160" s="18" t="s">
        <v>85</v>
      </c>
      <c r="BK160" s="145">
        <f t="shared" si="19"/>
        <v>0</v>
      </c>
      <c r="BL160" s="18" t="s">
        <v>927</v>
      </c>
      <c r="BM160" s="144" t="s">
        <v>2036</v>
      </c>
    </row>
    <row r="161" spans="2:65" s="1" customFormat="1" ht="16.5" customHeight="1">
      <c r="B161" s="34"/>
      <c r="C161" s="179" t="s">
        <v>649</v>
      </c>
      <c r="D161" s="179" t="s">
        <v>322</v>
      </c>
      <c r="E161" s="180" t="s">
        <v>1020</v>
      </c>
      <c r="F161" s="181" t="s">
        <v>1021</v>
      </c>
      <c r="G161" s="182" t="s">
        <v>242</v>
      </c>
      <c r="H161" s="183">
        <v>20</v>
      </c>
      <c r="I161" s="184"/>
      <c r="J161" s="185">
        <f t="shared" si="10"/>
        <v>0</v>
      </c>
      <c r="K161" s="181" t="s">
        <v>32</v>
      </c>
      <c r="L161" s="186"/>
      <c r="M161" s="187" t="s">
        <v>32</v>
      </c>
      <c r="N161" s="188" t="s">
        <v>49</v>
      </c>
      <c r="P161" s="142">
        <f t="shared" si="11"/>
        <v>0</v>
      </c>
      <c r="Q161" s="142">
        <v>0</v>
      </c>
      <c r="R161" s="142">
        <f t="shared" si="12"/>
        <v>0</v>
      </c>
      <c r="S161" s="142">
        <v>0</v>
      </c>
      <c r="T161" s="143">
        <f t="shared" si="13"/>
        <v>0</v>
      </c>
      <c r="AR161" s="144" t="s">
        <v>927</v>
      </c>
      <c r="AT161" s="144" t="s">
        <v>322</v>
      </c>
      <c r="AU161" s="144" t="s">
        <v>85</v>
      </c>
      <c r="AY161" s="18" t="s">
        <v>147</v>
      </c>
      <c r="BE161" s="145">
        <f t="shared" si="14"/>
        <v>0</v>
      </c>
      <c r="BF161" s="145">
        <f t="shared" si="15"/>
        <v>0</v>
      </c>
      <c r="BG161" s="145">
        <f t="shared" si="16"/>
        <v>0</v>
      </c>
      <c r="BH161" s="145">
        <f t="shared" si="17"/>
        <v>0</v>
      </c>
      <c r="BI161" s="145">
        <f t="shared" si="18"/>
        <v>0</v>
      </c>
      <c r="BJ161" s="18" t="s">
        <v>85</v>
      </c>
      <c r="BK161" s="145">
        <f t="shared" si="19"/>
        <v>0</v>
      </c>
      <c r="BL161" s="18" t="s">
        <v>927</v>
      </c>
      <c r="BM161" s="144" t="s">
        <v>2037</v>
      </c>
    </row>
    <row r="162" spans="2:65" s="1" customFormat="1" ht="16.5" customHeight="1">
      <c r="B162" s="34"/>
      <c r="C162" s="179" t="s">
        <v>701</v>
      </c>
      <c r="D162" s="179" t="s">
        <v>322</v>
      </c>
      <c r="E162" s="180" t="s">
        <v>1024</v>
      </c>
      <c r="F162" s="181" t="s">
        <v>1025</v>
      </c>
      <c r="G162" s="182" t="s">
        <v>153</v>
      </c>
      <c r="H162" s="183">
        <v>10</v>
      </c>
      <c r="I162" s="184"/>
      <c r="J162" s="185">
        <f t="shared" si="10"/>
        <v>0</v>
      </c>
      <c r="K162" s="181" t="s">
        <v>32</v>
      </c>
      <c r="L162" s="186"/>
      <c r="M162" s="187" t="s">
        <v>32</v>
      </c>
      <c r="N162" s="188" t="s">
        <v>49</v>
      </c>
      <c r="P162" s="142">
        <f t="shared" si="11"/>
        <v>0</v>
      </c>
      <c r="Q162" s="142">
        <v>0</v>
      </c>
      <c r="R162" s="142">
        <f t="shared" si="12"/>
        <v>0</v>
      </c>
      <c r="S162" s="142">
        <v>0</v>
      </c>
      <c r="T162" s="143">
        <f t="shared" si="13"/>
        <v>0</v>
      </c>
      <c r="AR162" s="144" t="s">
        <v>927</v>
      </c>
      <c r="AT162" s="144" t="s">
        <v>322</v>
      </c>
      <c r="AU162" s="144" t="s">
        <v>85</v>
      </c>
      <c r="AY162" s="18" t="s">
        <v>147</v>
      </c>
      <c r="BE162" s="145">
        <f t="shared" si="14"/>
        <v>0</v>
      </c>
      <c r="BF162" s="145">
        <f t="shared" si="15"/>
        <v>0</v>
      </c>
      <c r="BG162" s="145">
        <f t="shared" si="16"/>
        <v>0</v>
      </c>
      <c r="BH162" s="145">
        <f t="shared" si="17"/>
        <v>0</v>
      </c>
      <c r="BI162" s="145">
        <f t="shared" si="18"/>
        <v>0</v>
      </c>
      <c r="BJ162" s="18" t="s">
        <v>85</v>
      </c>
      <c r="BK162" s="145">
        <f t="shared" si="19"/>
        <v>0</v>
      </c>
      <c r="BL162" s="18" t="s">
        <v>927</v>
      </c>
      <c r="BM162" s="144" t="s">
        <v>2038</v>
      </c>
    </row>
    <row r="163" spans="2:65" s="1" customFormat="1" ht="24.2" customHeight="1">
      <c r="B163" s="34"/>
      <c r="C163" s="179" t="s">
        <v>707</v>
      </c>
      <c r="D163" s="179" t="s">
        <v>322</v>
      </c>
      <c r="E163" s="180" t="s">
        <v>2039</v>
      </c>
      <c r="F163" s="181" t="s">
        <v>2040</v>
      </c>
      <c r="G163" s="182" t="s">
        <v>153</v>
      </c>
      <c r="H163" s="183">
        <v>1</v>
      </c>
      <c r="I163" s="184"/>
      <c r="J163" s="185">
        <f t="shared" si="10"/>
        <v>0</v>
      </c>
      <c r="K163" s="181" t="s">
        <v>32</v>
      </c>
      <c r="L163" s="186"/>
      <c r="M163" s="187" t="s">
        <v>32</v>
      </c>
      <c r="N163" s="188" t="s">
        <v>49</v>
      </c>
      <c r="P163" s="142">
        <f t="shared" si="11"/>
        <v>0</v>
      </c>
      <c r="Q163" s="142">
        <v>0</v>
      </c>
      <c r="R163" s="142">
        <f t="shared" si="12"/>
        <v>0</v>
      </c>
      <c r="S163" s="142">
        <v>0</v>
      </c>
      <c r="T163" s="143">
        <f t="shared" si="13"/>
        <v>0</v>
      </c>
      <c r="AR163" s="144" t="s">
        <v>927</v>
      </c>
      <c r="AT163" s="144" t="s">
        <v>322</v>
      </c>
      <c r="AU163" s="144" t="s">
        <v>85</v>
      </c>
      <c r="AY163" s="18" t="s">
        <v>147</v>
      </c>
      <c r="BE163" s="145">
        <f t="shared" si="14"/>
        <v>0</v>
      </c>
      <c r="BF163" s="145">
        <f t="shared" si="15"/>
        <v>0</v>
      </c>
      <c r="BG163" s="145">
        <f t="shared" si="16"/>
        <v>0</v>
      </c>
      <c r="BH163" s="145">
        <f t="shared" si="17"/>
        <v>0</v>
      </c>
      <c r="BI163" s="145">
        <f t="shared" si="18"/>
        <v>0</v>
      </c>
      <c r="BJ163" s="18" t="s">
        <v>85</v>
      </c>
      <c r="BK163" s="145">
        <f t="shared" si="19"/>
        <v>0</v>
      </c>
      <c r="BL163" s="18" t="s">
        <v>927</v>
      </c>
      <c r="BM163" s="144" t="s">
        <v>2041</v>
      </c>
    </row>
    <row r="164" spans="2:65" s="1" customFormat="1" ht="16.5" customHeight="1">
      <c r="B164" s="34"/>
      <c r="C164" s="179" t="s">
        <v>713</v>
      </c>
      <c r="D164" s="179" t="s">
        <v>322</v>
      </c>
      <c r="E164" s="180" t="s">
        <v>1673</v>
      </c>
      <c r="F164" s="181" t="s">
        <v>1674</v>
      </c>
      <c r="G164" s="182" t="s">
        <v>153</v>
      </c>
      <c r="H164" s="183">
        <v>3</v>
      </c>
      <c r="I164" s="184"/>
      <c r="J164" s="185">
        <f t="shared" si="10"/>
        <v>0</v>
      </c>
      <c r="K164" s="181" t="s">
        <v>32</v>
      </c>
      <c r="L164" s="186"/>
      <c r="M164" s="187" t="s">
        <v>32</v>
      </c>
      <c r="N164" s="188" t="s">
        <v>49</v>
      </c>
      <c r="P164" s="142">
        <f t="shared" si="11"/>
        <v>0</v>
      </c>
      <c r="Q164" s="142">
        <v>0</v>
      </c>
      <c r="R164" s="142">
        <f t="shared" si="12"/>
        <v>0</v>
      </c>
      <c r="S164" s="142">
        <v>0</v>
      </c>
      <c r="T164" s="143">
        <f t="shared" si="13"/>
        <v>0</v>
      </c>
      <c r="AR164" s="144" t="s">
        <v>927</v>
      </c>
      <c r="AT164" s="144" t="s">
        <v>322</v>
      </c>
      <c r="AU164" s="144" t="s">
        <v>85</v>
      </c>
      <c r="AY164" s="18" t="s">
        <v>147</v>
      </c>
      <c r="BE164" s="145">
        <f t="shared" si="14"/>
        <v>0</v>
      </c>
      <c r="BF164" s="145">
        <f t="shared" si="15"/>
        <v>0</v>
      </c>
      <c r="BG164" s="145">
        <f t="shared" si="16"/>
        <v>0</v>
      </c>
      <c r="BH164" s="145">
        <f t="shared" si="17"/>
        <v>0</v>
      </c>
      <c r="BI164" s="145">
        <f t="shared" si="18"/>
        <v>0</v>
      </c>
      <c r="BJ164" s="18" t="s">
        <v>85</v>
      </c>
      <c r="BK164" s="145">
        <f t="shared" si="19"/>
        <v>0</v>
      </c>
      <c r="BL164" s="18" t="s">
        <v>927</v>
      </c>
      <c r="BM164" s="144" t="s">
        <v>2042</v>
      </c>
    </row>
    <row r="165" spans="2:65" s="1" customFormat="1" ht="21.75" customHeight="1">
      <c r="B165" s="34"/>
      <c r="C165" s="179" t="s">
        <v>717</v>
      </c>
      <c r="D165" s="179" t="s">
        <v>322</v>
      </c>
      <c r="E165" s="180" t="s">
        <v>1044</v>
      </c>
      <c r="F165" s="181" t="s">
        <v>1045</v>
      </c>
      <c r="G165" s="182" t="s">
        <v>242</v>
      </c>
      <c r="H165" s="183">
        <v>84</v>
      </c>
      <c r="I165" s="184"/>
      <c r="J165" s="185">
        <f t="shared" si="10"/>
        <v>0</v>
      </c>
      <c r="K165" s="181" t="s">
        <v>32</v>
      </c>
      <c r="L165" s="186"/>
      <c r="M165" s="187" t="s">
        <v>32</v>
      </c>
      <c r="N165" s="188" t="s">
        <v>49</v>
      </c>
      <c r="P165" s="142">
        <f t="shared" si="11"/>
        <v>0</v>
      </c>
      <c r="Q165" s="142">
        <v>1.2E-4</v>
      </c>
      <c r="R165" s="142">
        <f t="shared" si="12"/>
        <v>1.008E-2</v>
      </c>
      <c r="S165" s="142">
        <v>0</v>
      </c>
      <c r="T165" s="143">
        <f t="shared" si="13"/>
        <v>0</v>
      </c>
      <c r="AR165" s="144" t="s">
        <v>927</v>
      </c>
      <c r="AT165" s="144" t="s">
        <v>322</v>
      </c>
      <c r="AU165" s="144" t="s">
        <v>85</v>
      </c>
      <c r="AY165" s="18" t="s">
        <v>147</v>
      </c>
      <c r="BE165" s="145">
        <f t="shared" si="14"/>
        <v>0</v>
      </c>
      <c r="BF165" s="145">
        <f t="shared" si="15"/>
        <v>0</v>
      </c>
      <c r="BG165" s="145">
        <f t="shared" si="16"/>
        <v>0</v>
      </c>
      <c r="BH165" s="145">
        <f t="shared" si="17"/>
        <v>0</v>
      </c>
      <c r="BI165" s="145">
        <f t="shared" si="18"/>
        <v>0</v>
      </c>
      <c r="BJ165" s="18" t="s">
        <v>85</v>
      </c>
      <c r="BK165" s="145">
        <f t="shared" si="19"/>
        <v>0</v>
      </c>
      <c r="BL165" s="18" t="s">
        <v>927</v>
      </c>
      <c r="BM165" s="144" t="s">
        <v>2043</v>
      </c>
    </row>
    <row r="166" spans="2:65" s="1" customFormat="1" ht="21.75" customHeight="1">
      <c r="B166" s="34"/>
      <c r="C166" s="179" t="s">
        <v>721</v>
      </c>
      <c r="D166" s="179" t="s">
        <v>322</v>
      </c>
      <c r="E166" s="180" t="s">
        <v>1048</v>
      </c>
      <c r="F166" s="181" t="s">
        <v>1049</v>
      </c>
      <c r="G166" s="182" t="s">
        <v>242</v>
      </c>
      <c r="H166" s="183">
        <v>10</v>
      </c>
      <c r="I166" s="184"/>
      <c r="J166" s="185">
        <f t="shared" si="10"/>
        <v>0</v>
      </c>
      <c r="K166" s="181" t="s">
        <v>32</v>
      </c>
      <c r="L166" s="186"/>
      <c r="M166" s="187" t="s">
        <v>32</v>
      </c>
      <c r="N166" s="188" t="s">
        <v>49</v>
      </c>
      <c r="P166" s="142">
        <f t="shared" si="11"/>
        <v>0</v>
      </c>
      <c r="Q166" s="142">
        <v>1E-4</v>
      </c>
      <c r="R166" s="142">
        <f t="shared" si="12"/>
        <v>1E-3</v>
      </c>
      <c r="S166" s="142">
        <v>0</v>
      </c>
      <c r="T166" s="143">
        <f t="shared" si="13"/>
        <v>0</v>
      </c>
      <c r="AR166" s="144" t="s">
        <v>927</v>
      </c>
      <c r="AT166" s="144" t="s">
        <v>322</v>
      </c>
      <c r="AU166" s="144" t="s">
        <v>85</v>
      </c>
      <c r="AY166" s="18" t="s">
        <v>147</v>
      </c>
      <c r="BE166" s="145">
        <f t="shared" si="14"/>
        <v>0</v>
      </c>
      <c r="BF166" s="145">
        <f t="shared" si="15"/>
        <v>0</v>
      </c>
      <c r="BG166" s="145">
        <f t="shared" si="16"/>
        <v>0</v>
      </c>
      <c r="BH166" s="145">
        <f t="shared" si="17"/>
        <v>0</v>
      </c>
      <c r="BI166" s="145">
        <f t="shared" si="18"/>
        <v>0</v>
      </c>
      <c r="BJ166" s="18" t="s">
        <v>85</v>
      </c>
      <c r="BK166" s="145">
        <f t="shared" si="19"/>
        <v>0</v>
      </c>
      <c r="BL166" s="18" t="s">
        <v>927</v>
      </c>
      <c r="BM166" s="144" t="s">
        <v>2044</v>
      </c>
    </row>
    <row r="167" spans="2:65" s="1" customFormat="1" ht="21.75" customHeight="1">
      <c r="B167" s="34"/>
      <c r="C167" s="179" t="s">
        <v>726</v>
      </c>
      <c r="D167" s="179" t="s">
        <v>322</v>
      </c>
      <c r="E167" s="180" t="s">
        <v>1052</v>
      </c>
      <c r="F167" s="181" t="s">
        <v>1053</v>
      </c>
      <c r="G167" s="182" t="s">
        <v>242</v>
      </c>
      <c r="H167" s="183">
        <v>10</v>
      </c>
      <c r="I167" s="184"/>
      <c r="J167" s="185">
        <f t="shared" si="10"/>
        <v>0</v>
      </c>
      <c r="K167" s="181" t="s">
        <v>32</v>
      </c>
      <c r="L167" s="186"/>
      <c r="M167" s="187" t="s">
        <v>32</v>
      </c>
      <c r="N167" s="188" t="s">
        <v>49</v>
      </c>
      <c r="P167" s="142">
        <f t="shared" si="11"/>
        <v>0</v>
      </c>
      <c r="Q167" s="142">
        <v>4.0000000000000003E-5</v>
      </c>
      <c r="R167" s="142">
        <f t="shared" si="12"/>
        <v>4.0000000000000002E-4</v>
      </c>
      <c r="S167" s="142">
        <v>0</v>
      </c>
      <c r="T167" s="143">
        <f t="shared" si="13"/>
        <v>0</v>
      </c>
      <c r="AR167" s="144" t="s">
        <v>927</v>
      </c>
      <c r="AT167" s="144" t="s">
        <v>322</v>
      </c>
      <c r="AU167" s="144" t="s">
        <v>85</v>
      </c>
      <c r="AY167" s="18" t="s">
        <v>147</v>
      </c>
      <c r="BE167" s="145">
        <f t="shared" si="14"/>
        <v>0</v>
      </c>
      <c r="BF167" s="145">
        <f t="shared" si="15"/>
        <v>0</v>
      </c>
      <c r="BG167" s="145">
        <f t="shared" si="16"/>
        <v>0</v>
      </c>
      <c r="BH167" s="145">
        <f t="shared" si="17"/>
        <v>0</v>
      </c>
      <c r="BI167" s="145">
        <f t="shared" si="18"/>
        <v>0</v>
      </c>
      <c r="BJ167" s="18" t="s">
        <v>85</v>
      </c>
      <c r="BK167" s="145">
        <f t="shared" si="19"/>
        <v>0</v>
      </c>
      <c r="BL167" s="18" t="s">
        <v>927</v>
      </c>
      <c r="BM167" s="144" t="s">
        <v>2045</v>
      </c>
    </row>
    <row r="168" spans="2:65" s="1" customFormat="1" ht="16.5" customHeight="1">
      <c r="B168" s="34"/>
      <c r="C168" s="179" t="s">
        <v>731</v>
      </c>
      <c r="D168" s="179" t="s">
        <v>322</v>
      </c>
      <c r="E168" s="180" t="s">
        <v>1056</v>
      </c>
      <c r="F168" s="181" t="s">
        <v>1057</v>
      </c>
      <c r="G168" s="182" t="s">
        <v>1058</v>
      </c>
      <c r="H168" s="192"/>
      <c r="I168" s="184"/>
      <c r="J168" s="185">
        <f t="shared" si="10"/>
        <v>0</v>
      </c>
      <c r="K168" s="181" t="s">
        <v>32</v>
      </c>
      <c r="L168" s="186"/>
      <c r="M168" s="187" t="s">
        <v>32</v>
      </c>
      <c r="N168" s="188" t="s">
        <v>49</v>
      </c>
      <c r="P168" s="142">
        <f t="shared" si="11"/>
        <v>0</v>
      </c>
      <c r="Q168" s="142">
        <v>0</v>
      </c>
      <c r="R168" s="142">
        <f t="shared" si="12"/>
        <v>0</v>
      </c>
      <c r="S168" s="142">
        <v>0</v>
      </c>
      <c r="T168" s="143">
        <f t="shared" si="13"/>
        <v>0</v>
      </c>
      <c r="AR168" s="144" t="s">
        <v>927</v>
      </c>
      <c r="AT168" s="144" t="s">
        <v>322</v>
      </c>
      <c r="AU168" s="144" t="s">
        <v>85</v>
      </c>
      <c r="AY168" s="18" t="s">
        <v>147</v>
      </c>
      <c r="BE168" s="145">
        <f t="shared" si="14"/>
        <v>0</v>
      </c>
      <c r="BF168" s="145">
        <f t="shared" si="15"/>
        <v>0</v>
      </c>
      <c r="BG168" s="145">
        <f t="shared" si="16"/>
        <v>0</v>
      </c>
      <c r="BH168" s="145">
        <f t="shared" si="17"/>
        <v>0</v>
      </c>
      <c r="BI168" s="145">
        <f t="shared" si="18"/>
        <v>0</v>
      </c>
      <c r="BJ168" s="18" t="s">
        <v>85</v>
      </c>
      <c r="BK168" s="145">
        <f t="shared" si="19"/>
        <v>0</v>
      </c>
      <c r="BL168" s="18" t="s">
        <v>927</v>
      </c>
      <c r="BM168" s="144" t="s">
        <v>2046</v>
      </c>
    </row>
    <row r="169" spans="2:65" s="11" customFormat="1" ht="25.9" customHeight="1">
      <c r="B169" s="121"/>
      <c r="D169" s="122" t="s">
        <v>77</v>
      </c>
      <c r="E169" s="123" t="s">
        <v>1060</v>
      </c>
      <c r="F169" s="123" t="s">
        <v>1061</v>
      </c>
      <c r="I169" s="124"/>
      <c r="J169" s="125">
        <f>BK169</f>
        <v>0</v>
      </c>
      <c r="L169" s="121"/>
      <c r="M169" s="126"/>
      <c r="P169" s="127">
        <f>SUM(P170:P178)</f>
        <v>0</v>
      </c>
      <c r="R169" s="127">
        <f>SUM(R170:R178)</f>
        <v>0</v>
      </c>
      <c r="T169" s="128">
        <f>SUM(T170:T178)</f>
        <v>0</v>
      </c>
      <c r="AR169" s="122" t="s">
        <v>155</v>
      </c>
      <c r="AT169" s="129" t="s">
        <v>77</v>
      </c>
      <c r="AU169" s="129" t="s">
        <v>78</v>
      </c>
      <c r="AY169" s="122" t="s">
        <v>147</v>
      </c>
      <c r="BK169" s="130">
        <f>SUM(BK170:BK178)</f>
        <v>0</v>
      </c>
    </row>
    <row r="170" spans="2:65" s="1" customFormat="1" ht="16.5" customHeight="1">
      <c r="B170" s="34"/>
      <c r="C170" s="133" t="s">
        <v>736</v>
      </c>
      <c r="D170" s="133" t="s">
        <v>150</v>
      </c>
      <c r="E170" s="134" t="s">
        <v>2047</v>
      </c>
      <c r="F170" s="135" t="s">
        <v>2048</v>
      </c>
      <c r="G170" s="136" t="s">
        <v>153</v>
      </c>
      <c r="H170" s="137">
        <v>1</v>
      </c>
      <c r="I170" s="138"/>
      <c r="J170" s="139">
        <f t="shared" ref="J170:J178" si="20">ROUND(I170*H170,2)</f>
        <v>0</v>
      </c>
      <c r="K170" s="135" t="s">
        <v>32</v>
      </c>
      <c r="L170" s="34"/>
      <c r="M170" s="140" t="s">
        <v>32</v>
      </c>
      <c r="N170" s="141" t="s">
        <v>49</v>
      </c>
      <c r="P170" s="142">
        <f t="shared" ref="P170:P178" si="21">O170*H170</f>
        <v>0</v>
      </c>
      <c r="Q170" s="142">
        <v>0</v>
      </c>
      <c r="R170" s="142">
        <f t="shared" ref="R170:R178" si="22">Q170*H170</f>
        <v>0</v>
      </c>
      <c r="S170" s="142">
        <v>0</v>
      </c>
      <c r="T170" s="143">
        <f t="shared" ref="T170:T178" si="23">S170*H170</f>
        <v>0</v>
      </c>
      <c r="AR170" s="144" t="s">
        <v>649</v>
      </c>
      <c r="AT170" s="144" t="s">
        <v>150</v>
      </c>
      <c r="AU170" s="144" t="s">
        <v>85</v>
      </c>
      <c r="AY170" s="18" t="s">
        <v>147</v>
      </c>
      <c r="BE170" s="145">
        <f t="shared" ref="BE170:BE178" si="24">IF(N170="základní",J170,0)</f>
        <v>0</v>
      </c>
      <c r="BF170" s="145">
        <f t="shared" ref="BF170:BF178" si="25">IF(N170="snížená",J170,0)</f>
        <v>0</v>
      </c>
      <c r="BG170" s="145">
        <f t="shared" ref="BG170:BG178" si="26">IF(N170="zákl. přenesená",J170,0)</f>
        <v>0</v>
      </c>
      <c r="BH170" s="145">
        <f t="shared" ref="BH170:BH178" si="27">IF(N170="sníž. přenesená",J170,0)</f>
        <v>0</v>
      </c>
      <c r="BI170" s="145">
        <f t="shared" ref="BI170:BI178" si="28">IF(N170="nulová",J170,0)</f>
        <v>0</v>
      </c>
      <c r="BJ170" s="18" t="s">
        <v>85</v>
      </c>
      <c r="BK170" s="145">
        <f t="shared" ref="BK170:BK178" si="29">ROUND(I170*H170,2)</f>
        <v>0</v>
      </c>
      <c r="BL170" s="18" t="s">
        <v>649</v>
      </c>
      <c r="BM170" s="144" t="s">
        <v>2049</v>
      </c>
    </row>
    <row r="171" spans="2:65" s="1" customFormat="1" ht="16.5" customHeight="1">
      <c r="B171" s="34"/>
      <c r="C171" s="133" t="s">
        <v>740</v>
      </c>
      <c r="D171" s="133" t="s">
        <v>150</v>
      </c>
      <c r="E171" s="134" t="s">
        <v>2050</v>
      </c>
      <c r="F171" s="135" t="s">
        <v>2051</v>
      </c>
      <c r="G171" s="136" t="s">
        <v>153</v>
      </c>
      <c r="H171" s="137">
        <v>1</v>
      </c>
      <c r="I171" s="138"/>
      <c r="J171" s="139">
        <f t="shared" si="20"/>
        <v>0</v>
      </c>
      <c r="K171" s="135" t="s">
        <v>32</v>
      </c>
      <c r="L171" s="34"/>
      <c r="M171" s="140" t="s">
        <v>32</v>
      </c>
      <c r="N171" s="141" t="s">
        <v>49</v>
      </c>
      <c r="P171" s="142">
        <f t="shared" si="21"/>
        <v>0</v>
      </c>
      <c r="Q171" s="142">
        <v>0</v>
      </c>
      <c r="R171" s="142">
        <f t="shared" si="22"/>
        <v>0</v>
      </c>
      <c r="S171" s="142">
        <v>0</v>
      </c>
      <c r="T171" s="143">
        <f t="shared" si="23"/>
        <v>0</v>
      </c>
      <c r="AR171" s="144" t="s">
        <v>649</v>
      </c>
      <c r="AT171" s="144" t="s">
        <v>150</v>
      </c>
      <c r="AU171" s="144" t="s">
        <v>85</v>
      </c>
      <c r="AY171" s="18" t="s">
        <v>147</v>
      </c>
      <c r="BE171" s="145">
        <f t="shared" si="24"/>
        <v>0</v>
      </c>
      <c r="BF171" s="145">
        <f t="shared" si="25"/>
        <v>0</v>
      </c>
      <c r="BG171" s="145">
        <f t="shared" si="26"/>
        <v>0</v>
      </c>
      <c r="BH171" s="145">
        <f t="shared" si="27"/>
        <v>0</v>
      </c>
      <c r="BI171" s="145">
        <f t="shared" si="28"/>
        <v>0</v>
      </c>
      <c r="BJ171" s="18" t="s">
        <v>85</v>
      </c>
      <c r="BK171" s="145">
        <f t="shared" si="29"/>
        <v>0</v>
      </c>
      <c r="BL171" s="18" t="s">
        <v>649</v>
      </c>
      <c r="BM171" s="144" t="s">
        <v>2052</v>
      </c>
    </row>
    <row r="172" spans="2:65" s="1" customFormat="1" ht="16.5" customHeight="1">
      <c r="B172" s="34"/>
      <c r="C172" s="133" t="s">
        <v>744</v>
      </c>
      <c r="D172" s="133" t="s">
        <v>150</v>
      </c>
      <c r="E172" s="134" t="s">
        <v>2053</v>
      </c>
      <c r="F172" s="135" t="s">
        <v>2054</v>
      </c>
      <c r="G172" s="136" t="s">
        <v>153</v>
      </c>
      <c r="H172" s="137">
        <v>1</v>
      </c>
      <c r="I172" s="138"/>
      <c r="J172" s="139">
        <f t="shared" si="20"/>
        <v>0</v>
      </c>
      <c r="K172" s="135" t="s">
        <v>32</v>
      </c>
      <c r="L172" s="34"/>
      <c r="M172" s="140" t="s">
        <v>32</v>
      </c>
      <c r="N172" s="141" t="s">
        <v>49</v>
      </c>
      <c r="P172" s="142">
        <f t="shared" si="21"/>
        <v>0</v>
      </c>
      <c r="Q172" s="142">
        <v>0</v>
      </c>
      <c r="R172" s="142">
        <f t="shared" si="22"/>
        <v>0</v>
      </c>
      <c r="S172" s="142">
        <v>0</v>
      </c>
      <c r="T172" s="143">
        <f t="shared" si="23"/>
        <v>0</v>
      </c>
      <c r="AR172" s="144" t="s">
        <v>649</v>
      </c>
      <c r="AT172" s="144" t="s">
        <v>150</v>
      </c>
      <c r="AU172" s="144" t="s">
        <v>85</v>
      </c>
      <c r="AY172" s="18" t="s">
        <v>147</v>
      </c>
      <c r="BE172" s="145">
        <f t="shared" si="24"/>
        <v>0</v>
      </c>
      <c r="BF172" s="145">
        <f t="shared" si="25"/>
        <v>0</v>
      </c>
      <c r="BG172" s="145">
        <f t="shared" si="26"/>
        <v>0</v>
      </c>
      <c r="BH172" s="145">
        <f t="shared" si="27"/>
        <v>0</v>
      </c>
      <c r="BI172" s="145">
        <f t="shared" si="28"/>
        <v>0</v>
      </c>
      <c r="BJ172" s="18" t="s">
        <v>85</v>
      </c>
      <c r="BK172" s="145">
        <f t="shared" si="29"/>
        <v>0</v>
      </c>
      <c r="BL172" s="18" t="s">
        <v>649</v>
      </c>
      <c r="BM172" s="144" t="s">
        <v>2055</v>
      </c>
    </row>
    <row r="173" spans="2:65" s="1" customFormat="1" ht="16.5" customHeight="1">
      <c r="B173" s="34"/>
      <c r="C173" s="133" t="s">
        <v>749</v>
      </c>
      <c r="D173" s="133" t="s">
        <v>150</v>
      </c>
      <c r="E173" s="134" t="s">
        <v>2056</v>
      </c>
      <c r="F173" s="135" t="s">
        <v>2057</v>
      </c>
      <c r="G173" s="136" t="s">
        <v>153</v>
      </c>
      <c r="H173" s="137">
        <v>1</v>
      </c>
      <c r="I173" s="138"/>
      <c r="J173" s="139">
        <f t="shared" si="20"/>
        <v>0</v>
      </c>
      <c r="K173" s="135" t="s">
        <v>32</v>
      </c>
      <c r="L173" s="34"/>
      <c r="M173" s="140" t="s">
        <v>32</v>
      </c>
      <c r="N173" s="141" t="s">
        <v>49</v>
      </c>
      <c r="P173" s="142">
        <f t="shared" si="21"/>
        <v>0</v>
      </c>
      <c r="Q173" s="142">
        <v>0</v>
      </c>
      <c r="R173" s="142">
        <f t="shared" si="22"/>
        <v>0</v>
      </c>
      <c r="S173" s="142">
        <v>0</v>
      </c>
      <c r="T173" s="143">
        <f t="shared" si="23"/>
        <v>0</v>
      </c>
      <c r="AR173" s="144" t="s">
        <v>649</v>
      </c>
      <c r="AT173" s="144" t="s">
        <v>150</v>
      </c>
      <c r="AU173" s="144" t="s">
        <v>85</v>
      </c>
      <c r="AY173" s="18" t="s">
        <v>147</v>
      </c>
      <c r="BE173" s="145">
        <f t="shared" si="24"/>
        <v>0</v>
      </c>
      <c r="BF173" s="145">
        <f t="shared" si="25"/>
        <v>0</v>
      </c>
      <c r="BG173" s="145">
        <f t="shared" si="26"/>
        <v>0</v>
      </c>
      <c r="BH173" s="145">
        <f t="shared" si="27"/>
        <v>0</v>
      </c>
      <c r="BI173" s="145">
        <f t="shared" si="28"/>
        <v>0</v>
      </c>
      <c r="BJ173" s="18" t="s">
        <v>85</v>
      </c>
      <c r="BK173" s="145">
        <f t="shared" si="29"/>
        <v>0</v>
      </c>
      <c r="BL173" s="18" t="s">
        <v>649</v>
      </c>
      <c r="BM173" s="144" t="s">
        <v>2058</v>
      </c>
    </row>
    <row r="174" spans="2:65" s="1" customFormat="1" ht="16.5" customHeight="1">
      <c r="B174" s="34"/>
      <c r="C174" s="133" t="s">
        <v>755</v>
      </c>
      <c r="D174" s="133" t="s">
        <v>150</v>
      </c>
      <c r="E174" s="134" t="s">
        <v>2059</v>
      </c>
      <c r="F174" s="135" t="s">
        <v>2060</v>
      </c>
      <c r="G174" s="136" t="s">
        <v>153</v>
      </c>
      <c r="H174" s="137">
        <v>1</v>
      </c>
      <c r="I174" s="138"/>
      <c r="J174" s="139">
        <f t="shared" si="20"/>
        <v>0</v>
      </c>
      <c r="K174" s="135" t="s">
        <v>32</v>
      </c>
      <c r="L174" s="34"/>
      <c r="M174" s="140" t="s">
        <v>32</v>
      </c>
      <c r="N174" s="141" t="s">
        <v>49</v>
      </c>
      <c r="P174" s="142">
        <f t="shared" si="21"/>
        <v>0</v>
      </c>
      <c r="Q174" s="142">
        <v>0</v>
      </c>
      <c r="R174" s="142">
        <f t="shared" si="22"/>
        <v>0</v>
      </c>
      <c r="S174" s="142">
        <v>0</v>
      </c>
      <c r="T174" s="143">
        <f t="shared" si="23"/>
        <v>0</v>
      </c>
      <c r="AR174" s="144" t="s">
        <v>649</v>
      </c>
      <c r="AT174" s="144" t="s">
        <v>150</v>
      </c>
      <c r="AU174" s="144" t="s">
        <v>85</v>
      </c>
      <c r="AY174" s="18" t="s">
        <v>147</v>
      </c>
      <c r="BE174" s="145">
        <f t="shared" si="24"/>
        <v>0</v>
      </c>
      <c r="BF174" s="145">
        <f t="shared" si="25"/>
        <v>0</v>
      </c>
      <c r="BG174" s="145">
        <f t="shared" si="26"/>
        <v>0</v>
      </c>
      <c r="BH174" s="145">
        <f t="shared" si="27"/>
        <v>0</v>
      </c>
      <c r="BI174" s="145">
        <f t="shared" si="28"/>
        <v>0</v>
      </c>
      <c r="BJ174" s="18" t="s">
        <v>85</v>
      </c>
      <c r="BK174" s="145">
        <f t="shared" si="29"/>
        <v>0</v>
      </c>
      <c r="BL174" s="18" t="s">
        <v>649</v>
      </c>
      <c r="BM174" s="144" t="s">
        <v>2061</v>
      </c>
    </row>
    <row r="175" spans="2:65" s="1" customFormat="1" ht="16.5" customHeight="1">
      <c r="B175" s="34"/>
      <c r="C175" s="133" t="s">
        <v>760</v>
      </c>
      <c r="D175" s="133" t="s">
        <v>150</v>
      </c>
      <c r="E175" s="134" t="s">
        <v>2062</v>
      </c>
      <c r="F175" s="135" t="s">
        <v>2063</v>
      </c>
      <c r="G175" s="136" t="s">
        <v>153</v>
      </c>
      <c r="H175" s="137">
        <v>1</v>
      </c>
      <c r="I175" s="138"/>
      <c r="J175" s="139">
        <f t="shared" si="20"/>
        <v>0</v>
      </c>
      <c r="K175" s="135" t="s">
        <v>32</v>
      </c>
      <c r="L175" s="34"/>
      <c r="M175" s="140" t="s">
        <v>32</v>
      </c>
      <c r="N175" s="141" t="s">
        <v>49</v>
      </c>
      <c r="P175" s="142">
        <f t="shared" si="21"/>
        <v>0</v>
      </c>
      <c r="Q175" s="142">
        <v>0</v>
      </c>
      <c r="R175" s="142">
        <f t="shared" si="22"/>
        <v>0</v>
      </c>
      <c r="S175" s="142">
        <v>0</v>
      </c>
      <c r="T175" s="143">
        <f t="shared" si="23"/>
        <v>0</v>
      </c>
      <c r="AR175" s="144" t="s">
        <v>649</v>
      </c>
      <c r="AT175" s="144" t="s">
        <v>150</v>
      </c>
      <c r="AU175" s="144" t="s">
        <v>85</v>
      </c>
      <c r="AY175" s="18" t="s">
        <v>147</v>
      </c>
      <c r="BE175" s="145">
        <f t="shared" si="24"/>
        <v>0</v>
      </c>
      <c r="BF175" s="145">
        <f t="shared" si="25"/>
        <v>0</v>
      </c>
      <c r="BG175" s="145">
        <f t="shared" si="26"/>
        <v>0</v>
      </c>
      <c r="BH175" s="145">
        <f t="shared" si="27"/>
        <v>0</v>
      </c>
      <c r="BI175" s="145">
        <f t="shared" si="28"/>
        <v>0</v>
      </c>
      <c r="BJ175" s="18" t="s">
        <v>85</v>
      </c>
      <c r="BK175" s="145">
        <f t="shared" si="29"/>
        <v>0</v>
      </c>
      <c r="BL175" s="18" t="s">
        <v>649</v>
      </c>
      <c r="BM175" s="144" t="s">
        <v>2064</v>
      </c>
    </row>
    <row r="176" spans="2:65" s="1" customFormat="1" ht="16.5" customHeight="1">
      <c r="B176" s="34"/>
      <c r="C176" s="133" t="s">
        <v>765</v>
      </c>
      <c r="D176" s="133" t="s">
        <v>150</v>
      </c>
      <c r="E176" s="134" t="s">
        <v>2065</v>
      </c>
      <c r="F176" s="135" t="s">
        <v>2066</v>
      </c>
      <c r="G176" s="136" t="s">
        <v>153</v>
      </c>
      <c r="H176" s="137">
        <v>1</v>
      </c>
      <c r="I176" s="138"/>
      <c r="J176" s="139">
        <f t="shared" si="20"/>
        <v>0</v>
      </c>
      <c r="K176" s="135" t="s">
        <v>32</v>
      </c>
      <c r="L176" s="34"/>
      <c r="M176" s="140" t="s">
        <v>32</v>
      </c>
      <c r="N176" s="141" t="s">
        <v>49</v>
      </c>
      <c r="P176" s="142">
        <f t="shared" si="21"/>
        <v>0</v>
      </c>
      <c r="Q176" s="142">
        <v>0</v>
      </c>
      <c r="R176" s="142">
        <f t="shared" si="22"/>
        <v>0</v>
      </c>
      <c r="S176" s="142">
        <v>0</v>
      </c>
      <c r="T176" s="143">
        <f t="shared" si="23"/>
        <v>0</v>
      </c>
      <c r="AR176" s="144" t="s">
        <v>649</v>
      </c>
      <c r="AT176" s="144" t="s">
        <v>150</v>
      </c>
      <c r="AU176" s="144" t="s">
        <v>85</v>
      </c>
      <c r="AY176" s="18" t="s">
        <v>147</v>
      </c>
      <c r="BE176" s="145">
        <f t="shared" si="24"/>
        <v>0</v>
      </c>
      <c r="BF176" s="145">
        <f t="shared" si="25"/>
        <v>0</v>
      </c>
      <c r="BG176" s="145">
        <f t="shared" si="26"/>
        <v>0</v>
      </c>
      <c r="BH176" s="145">
        <f t="shared" si="27"/>
        <v>0</v>
      </c>
      <c r="BI176" s="145">
        <f t="shared" si="28"/>
        <v>0</v>
      </c>
      <c r="BJ176" s="18" t="s">
        <v>85</v>
      </c>
      <c r="BK176" s="145">
        <f t="shared" si="29"/>
        <v>0</v>
      </c>
      <c r="BL176" s="18" t="s">
        <v>649</v>
      </c>
      <c r="BM176" s="144" t="s">
        <v>2067</v>
      </c>
    </row>
    <row r="177" spans="2:65" s="1" customFormat="1" ht="16.5" customHeight="1">
      <c r="B177" s="34"/>
      <c r="C177" s="133" t="s">
        <v>1023</v>
      </c>
      <c r="D177" s="133" t="s">
        <v>150</v>
      </c>
      <c r="E177" s="134" t="s">
        <v>2068</v>
      </c>
      <c r="F177" s="135" t="s">
        <v>2069</v>
      </c>
      <c r="G177" s="136" t="s">
        <v>153</v>
      </c>
      <c r="H177" s="137">
        <v>1</v>
      </c>
      <c r="I177" s="138"/>
      <c r="J177" s="139">
        <f t="shared" si="20"/>
        <v>0</v>
      </c>
      <c r="K177" s="135" t="s">
        <v>32</v>
      </c>
      <c r="L177" s="34"/>
      <c r="M177" s="140" t="s">
        <v>32</v>
      </c>
      <c r="N177" s="141" t="s">
        <v>49</v>
      </c>
      <c r="P177" s="142">
        <f t="shared" si="21"/>
        <v>0</v>
      </c>
      <c r="Q177" s="142">
        <v>0</v>
      </c>
      <c r="R177" s="142">
        <f t="shared" si="22"/>
        <v>0</v>
      </c>
      <c r="S177" s="142">
        <v>0</v>
      </c>
      <c r="T177" s="143">
        <f t="shared" si="23"/>
        <v>0</v>
      </c>
      <c r="AR177" s="144" t="s">
        <v>649</v>
      </c>
      <c r="AT177" s="144" t="s">
        <v>150</v>
      </c>
      <c r="AU177" s="144" t="s">
        <v>85</v>
      </c>
      <c r="AY177" s="18" t="s">
        <v>147</v>
      </c>
      <c r="BE177" s="145">
        <f t="shared" si="24"/>
        <v>0</v>
      </c>
      <c r="BF177" s="145">
        <f t="shared" si="25"/>
        <v>0</v>
      </c>
      <c r="BG177" s="145">
        <f t="shared" si="26"/>
        <v>0</v>
      </c>
      <c r="BH177" s="145">
        <f t="shared" si="27"/>
        <v>0</v>
      </c>
      <c r="BI177" s="145">
        <f t="shared" si="28"/>
        <v>0</v>
      </c>
      <c r="BJ177" s="18" t="s">
        <v>85</v>
      </c>
      <c r="BK177" s="145">
        <f t="shared" si="29"/>
        <v>0</v>
      </c>
      <c r="BL177" s="18" t="s">
        <v>649</v>
      </c>
      <c r="BM177" s="144" t="s">
        <v>2070</v>
      </c>
    </row>
    <row r="178" spans="2:65" s="1" customFormat="1" ht="24.2" customHeight="1">
      <c r="B178" s="34"/>
      <c r="C178" s="133" t="s">
        <v>1027</v>
      </c>
      <c r="D178" s="133" t="s">
        <v>150</v>
      </c>
      <c r="E178" s="134" t="s">
        <v>2071</v>
      </c>
      <c r="F178" s="135" t="s">
        <v>2072</v>
      </c>
      <c r="G178" s="136" t="s">
        <v>1105</v>
      </c>
      <c r="H178" s="137">
        <v>1</v>
      </c>
      <c r="I178" s="138"/>
      <c r="J178" s="139">
        <f t="shared" si="20"/>
        <v>0</v>
      </c>
      <c r="K178" s="135" t="s">
        <v>32</v>
      </c>
      <c r="L178" s="34"/>
      <c r="M178" s="140" t="s">
        <v>32</v>
      </c>
      <c r="N178" s="141" t="s">
        <v>49</v>
      </c>
      <c r="P178" s="142">
        <f t="shared" si="21"/>
        <v>0</v>
      </c>
      <c r="Q178" s="142">
        <v>0</v>
      </c>
      <c r="R178" s="142">
        <f t="shared" si="22"/>
        <v>0</v>
      </c>
      <c r="S178" s="142">
        <v>0</v>
      </c>
      <c r="T178" s="143">
        <f t="shared" si="23"/>
        <v>0</v>
      </c>
      <c r="AR178" s="144" t="s">
        <v>649</v>
      </c>
      <c r="AT178" s="144" t="s">
        <v>150</v>
      </c>
      <c r="AU178" s="144" t="s">
        <v>85</v>
      </c>
      <c r="AY178" s="18" t="s">
        <v>147</v>
      </c>
      <c r="BE178" s="145">
        <f t="shared" si="24"/>
        <v>0</v>
      </c>
      <c r="BF178" s="145">
        <f t="shared" si="25"/>
        <v>0</v>
      </c>
      <c r="BG178" s="145">
        <f t="shared" si="26"/>
        <v>0</v>
      </c>
      <c r="BH178" s="145">
        <f t="shared" si="27"/>
        <v>0</v>
      </c>
      <c r="BI178" s="145">
        <f t="shared" si="28"/>
        <v>0</v>
      </c>
      <c r="BJ178" s="18" t="s">
        <v>85</v>
      </c>
      <c r="BK178" s="145">
        <f t="shared" si="29"/>
        <v>0</v>
      </c>
      <c r="BL178" s="18" t="s">
        <v>649</v>
      </c>
      <c r="BM178" s="144" t="s">
        <v>2073</v>
      </c>
    </row>
    <row r="179" spans="2:65" s="11" customFormat="1" ht="25.9" customHeight="1">
      <c r="B179" s="121"/>
      <c r="D179" s="122" t="s">
        <v>77</v>
      </c>
      <c r="E179" s="123" t="s">
        <v>1116</v>
      </c>
      <c r="F179" s="123" t="s">
        <v>1117</v>
      </c>
      <c r="I179" s="124"/>
      <c r="J179" s="125">
        <f>BK179</f>
        <v>0</v>
      </c>
      <c r="L179" s="121"/>
      <c r="M179" s="126"/>
      <c r="P179" s="127">
        <f>SUM(P180:P199)</f>
        <v>0</v>
      </c>
      <c r="R179" s="127">
        <f>SUM(R180:R199)</f>
        <v>0</v>
      </c>
      <c r="T179" s="128">
        <f>SUM(T180:T199)</f>
        <v>0</v>
      </c>
      <c r="AR179" s="122" t="s">
        <v>155</v>
      </c>
      <c r="AT179" s="129" t="s">
        <v>77</v>
      </c>
      <c r="AU179" s="129" t="s">
        <v>78</v>
      </c>
      <c r="AY179" s="122" t="s">
        <v>147</v>
      </c>
      <c r="BK179" s="130">
        <f>SUM(BK180:BK199)</f>
        <v>0</v>
      </c>
    </row>
    <row r="180" spans="2:65" s="1" customFormat="1" ht="16.5" customHeight="1">
      <c r="B180" s="34"/>
      <c r="C180" s="133" t="s">
        <v>1031</v>
      </c>
      <c r="D180" s="133" t="s">
        <v>150</v>
      </c>
      <c r="E180" s="134" t="s">
        <v>1700</v>
      </c>
      <c r="F180" s="135" t="s">
        <v>1701</v>
      </c>
      <c r="G180" s="136" t="s">
        <v>1105</v>
      </c>
      <c r="H180" s="137">
        <v>1</v>
      </c>
      <c r="I180" s="138"/>
      <c r="J180" s="139">
        <f t="shared" ref="J180:J199" si="30">ROUND(I180*H180,2)</f>
        <v>0</v>
      </c>
      <c r="K180" s="135" t="s">
        <v>32</v>
      </c>
      <c r="L180" s="34"/>
      <c r="M180" s="140" t="s">
        <v>32</v>
      </c>
      <c r="N180" s="141" t="s">
        <v>49</v>
      </c>
      <c r="P180" s="142">
        <f t="shared" ref="P180:P199" si="31">O180*H180</f>
        <v>0</v>
      </c>
      <c r="Q180" s="142">
        <v>0</v>
      </c>
      <c r="R180" s="142">
        <f t="shared" ref="R180:R199" si="32">Q180*H180</f>
        <v>0</v>
      </c>
      <c r="S180" s="142">
        <v>0</v>
      </c>
      <c r="T180" s="143">
        <f t="shared" ref="T180:T199" si="33">S180*H180</f>
        <v>0</v>
      </c>
      <c r="AR180" s="144" t="s">
        <v>2074</v>
      </c>
      <c r="AT180" s="144" t="s">
        <v>150</v>
      </c>
      <c r="AU180" s="144" t="s">
        <v>85</v>
      </c>
      <c r="AY180" s="18" t="s">
        <v>147</v>
      </c>
      <c r="BE180" s="145">
        <f t="shared" ref="BE180:BE199" si="34">IF(N180="základní",J180,0)</f>
        <v>0</v>
      </c>
      <c r="BF180" s="145">
        <f t="shared" ref="BF180:BF199" si="35">IF(N180="snížená",J180,0)</f>
        <v>0</v>
      </c>
      <c r="BG180" s="145">
        <f t="shared" ref="BG180:BG199" si="36">IF(N180="zákl. přenesená",J180,0)</f>
        <v>0</v>
      </c>
      <c r="BH180" s="145">
        <f t="shared" ref="BH180:BH199" si="37">IF(N180="sníž. přenesená",J180,0)</f>
        <v>0</v>
      </c>
      <c r="BI180" s="145">
        <f t="shared" ref="BI180:BI199" si="38">IF(N180="nulová",J180,0)</f>
        <v>0</v>
      </c>
      <c r="BJ180" s="18" t="s">
        <v>85</v>
      </c>
      <c r="BK180" s="145">
        <f t="shared" ref="BK180:BK199" si="39">ROUND(I180*H180,2)</f>
        <v>0</v>
      </c>
      <c r="BL180" s="18" t="s">
        <v>2074</v>
      </c>
      <c r="BM180" s="144" t="s">
        <v>2075</v>
      </c>
    </row>
    <row r="181" spans="2:65" s="1" customFormat="1" ht="16.5" customHeight="1">
      <c r="B181" s="34"/>
      <c r="C181" s="133" t="s">
        <v>1035</v>
      </c>
      <c r="D181" s="133" t="s">
        <v>150</v>
      </c>
      <c r="E181" s="134" t="s">
        <v>2076</v>
      </c>
      <c r="F181" s="135" t="s">
        <v>1124</v>
      </c>
      <c r="G181" s="136" t="s">
        <v>1125</v>
      </c>
      <c r="H181" s="137">
        <v>8</v>
      </c>
      <c r="I181" s="138"/>
      <c r="J181" s="139">
        <f t="shared" si="30"/>
        <v>0</v>
      </c>
      <c r="K181" s="135" t="s">
        <v>32</v>
      </c>
      <c r="L181" s="34"/>
      <c r="M181" s="140" t="s">
        <v>32</v>
      </c>
      <c r="N181" s="141" t="s">
        <v>49</v>
      </c>
      <c r="P181" s="142">
        <f t="shared" si="31"/>
        <v>0</v>
      </c>
      <c r="Q181" s="142">
        <v>0</v>
      </c>
      <c r="R181" s="142">
        <f t="shared" si="32"/>
        <v>0</v>
      </c>
      <c r="S181" s="142">
        <v>0</v>
      </c>
      <c r="T181" s="143">
        <f t="shared" si="33"/>
        <v>0</v>
      </c>
      <c r="AR181" s="144" t="s">
        <v>2074</v>
      </c>
      <c r="AT181" s="144" t="s">
        <v>150</v>
      </c>
      <c r="AU181" s="144" t="s">
        <v>85</v>
      </c>
      <c r="AY181" s="18" t="s">
        <v>147</v>
      </c>
      <c r="BE181" s="145">
        <f t="shared" si="34"/>
        <v>0</v>
      </c>
      <c r="BF181" s="145">
        <f t="shared" si="35"/>
        <v>0</v>
      </c>
      <c r="BG181" s="145">
        <f t="shared" si="36"/>
        <v>0</v>
      </c>
      <c r="BH181" s="145">
        <f t="shared" si="37"/>
        <v>0</v>
      </c>
      <c r="BI181" s="145">
        <f t="shared" si="38"/>
        <v>0</v>
      </c>
      <c r="BJ181" s="18" t="s">
        <v>85</v>
      </c>
      <c r="BK181" s="145">
        <f t="shared" si="39"/>
        <v>0</v>
      </c>
      <c r="BL181" s="18" t="s">
        <v>2074</v>
      </c>
      <c r="BM181" s="144" t="s">
        <v>2077</v>
      </c>
    </row>
    <row r="182" spans="2:65" s="1" customFormat="1" ht="16.5" customHeight="1">
      <c r="B182" s="34"/>
      <c r="C182" s="133" t="s">
        <v>1039</v>
      </c>
      <c r="D182" s="133" t="s">
        <v>150</v>
      </c>
      <c r="E182" s="134" t="s">
        <v>1704</v>
      </c>
      <c r="F182" s="135" t="s">
        <v>1129</v>
      </c>
      <c r="G182" s="136" t="s">
        <v>1105</v>
      </c>
      <c r="H182" s="137">
        <v>1</v>
      </c>
      <c r="I182" s="138"/>
      <c r="J182" s="139">
        <f t="shared" si="30"/>
        <v>0</v>
      </c>
      <c r="K182" s="135" t="s">
        <v>32</v>
      </c>
      <c r="L182" s="34"/>
      <c r="M182" s="140" t="s">
        <v>32</v>
      </c>
      <c r="N182" s="141" t="s">
        <v>49</v>
      </c>
      <c r="P182" s="142">
        <f t="shared" si="31"/>
        <v>0</v>
      </c>
      <c r="Q182" s="142">
        <v>0</v>
      </c>
      <c r="R182" s="142">
        <f t="shared" si="32"/>
        <v>0</v>
      </c>
      <c r="S182" s="142">
        <v>0</v>
      </c>
      <c r="T182" s="143">
        <f t="shared" si="33"/>
        <v>0</v>
      </c>
      <c r="AR182" s="144" t="s">
        <v>2074</v>
      </c>
      <c r="AT182" s="144" t="s">
        <v>150</v>
      </c>
      <c r="AU182" s="144" t="s">
        <v>85</v>
      </c>
      <c r="AY182" s="18" t="s">
        <v>147</v>
      </c>
      <c r="BE182" s="145">
        <f t="shared" si="34"/>
        <v>0</v>
      </c>
      <c r="BF182" s="145">
        <f t="shared" si="35"/>
        <v>0</v>
      </c>
      <c r="BG182" s="145">
        <f t="shared" si="36"/>
        <v>0</v>
      </c>
      <c r="BH182" s="145">
        <f t="shared" si="37"/>
        <v>0</v>
      </c>
      <c r="BI182" s="145">
        <f t="shared" si="38"/>
        <v>0</v>
      </c>
      <c r="BJ182" s="18" t="s">
        <v>85</v>
      </c>
      <c r="BK182" s="145">
        <f t="shared" si="39"/>
        <v>0</v>
      </c>
      <c r="BL182" s="18" t="s">
        <v>2074</v>
      </c>
      <c r="BM182" s="144" t="s">
        <v>2078</v>
      </c>
    </row>
    <row r="183" spans="2:65" s="1" customFormat="1" ht="16.5" customHeight="1">
      <c r="B183" s="34"/>
      <c r="C183" s="133" t="s">
        <v>1043</v>
      </c>
      <c r="D183" s="133" t="s">
        <v>150</v>
      </c>
      <c r="E183" s="134" t="s">
        <v>2079</v>
      </c>
      <c r="F183" s="135" t="s">
        <v>1141</v>
      </c>
      <c r="G183" s="136" t="s">
        <v>1125</v>
      </c>
      <c r="H183" s="137">
        <v>32</v>
      </c>
      <c r="I183" s="138"/>
      <c r="J183" s="139">
        <f t="shared" si="30"/>
        <v>0</v>
      </c>
      <c r="K183" s="135" t="s">
        <v>32</v>
      </c>
      <c r="L183" s="34"/>
      <c r="M183" s="140" t="s">
        <v>32</v>
      </c>
      <c r="N183" s="141" t="s">
        <v>49</v>
      </c>
      <c r="P183" s="142">
        <f t="shared" si="31"/>
        <v>0</v>
      </c>
      <c r="Q183" s="142">
        <v>0</v>
      </c>
      <c r="R183" s="142">
        <f t="shared" si="32"/>
        <v>0</v>
      </c>
      <c r="S183" s="142">
        <v>0</v>
      </c>
      <c r="T183" s="143">
        <f t="shared" si="33"/>
        <v>0</v>
      </c>
      <c r="AR183" s="144" t="s">
        <v>2074</v>
      </c>
      <c r="AT183" s="144" t="s">
        <v>150</v>
      </c>
      <c r="AU183" s="144" t="s">
        <v>85</v>
      </c>
      <c r="AY183" s="18" t="s">
        <v>147</v>
      </c>
      <c r="BE183" s="145">
        <f t="shared" si="34"/>
        <v>0</v>
      </c>
      <c r="BF183" s="145">
        <f t="shared" si="35"/>
        <v>0</v>
      </c>
      <c r="BG183" s="145">
        <f t="shared" si="36"/>
        <v>0</v>
      </c>
      <c r="BH183" s="145">
        <f t="shared" si="37"/>
        <v>0</v>
      </c>
      <c r="BI183" s="145">
        <f t="shared" si="38"/>
        <v>0</v>
      </c>
      <c r="BJ183" s="18" t="s">
        <v>85</v>
      </c>
      <c r="BK183" s="145">
        <f t="shared" si="39"/>
        <v>0</v>
      </c>
      <c r="BL183" s="18" t="s">
        <v>2074</v>
      </c>
      <c r="BM183" s="144" t="s">
        <v>2080</v>
      </c>
    </row>
    <row r="184" spans="2:65" s="1" customFormat="1" ht="16.5" customHeight="1">
      <c r="B184" s="34"/>
      <c r="C184" s="133" t="s">
        <v>1047</v>
      </c>
      <c r="D184" s="133" t="s">
        <v>150</v>
      </c>
      <c r="E184" s="134" t="s">
        <v>2081</v>
      </c>
      <c r="F184" s="135" t="s">
        <v>1145</v>
      </c>
      <c r="G184" s="136" t="s">
        <v>1125</v>
      </c>
      <c r="H184" s="137">
        <v>16</v>
      </c>
      <c r="I184" s="138"/>
      <c r="J184" s="139">
        <f t="shared" si="30"/>
        <v>0</v>
      </c>
      <c r="K184" s="135" t="s">
        <v>32</v>
      </c>
      <c r="L184" s="34"/>
      <c r="M184" s="140" t="s">
        <v>32</v>
      </c>
      <c r="N184" s="141" t="s">
        <v>49</v>
      </c>
      <c r="P184" s="142">
        <f t="shared" si="31"/>
        <v>0</v>
      </c>
      <c r="Q184" s="142">
        <v>0</v>
      </c>
      <c r="R184" s="142">
        <f t="shared" si="32"/>
        <v>0</v>
      </c>
      <c r="S184" s="142">
        <v>0</v>
      </c>
      <c r="T184" s="143">
        <f t="shared" si="33"/>
        <v>0</v>
      </c>
      <c r="AR184" s="144" t="s">
        <v>2074</v>
      </c>
      <c r="AT184" s="144" t="s">
        <v>150</v>
      </c>
      <c r="AU184" s="144" t="s">
        <v>85</v>
      </c>
      <c r="AY184" s="18" t="s">
        <v>147</v>
      </c>
      <c r="BE184" s="145">
        <f t="shared" si="34"/>
        <v>0</v>
      </c>
      <c r="BF184" s="145">
        <f t="shared" si="35"/>
        <v>0</v>
      </c>
      <c r="BG184" s="145">
        <f t="shared" si="36"/>
        <v>0</v>
      </c>
      <c r="BH184" s="145">
        <f t="shared" si="37"/>
        <v>0</v>
      </c>
      <c r="BI184" s="145">
        <f t="shared" si="38"/>
        <v>0</v>
      </c>
      <c r="BJ184" s="18" t="s">
        <v>85</v>
      </c>
      <c r="BK184" s="145">
        <f t="shared" si="39"/>
        <v>0</v>
      </c>
      <c r="BL184" s="18" t="s">
        <v>2074</v>
      </c>
      <c r="BM184" s="144" t="s">
        <v>2082</v>
      </c>
    </row>
    <row r="185" spans="2:65" s="1" customFormat="1" ht="21.75" customHeight="1">
      <c r="B185" s="34"/>
      <c r="C185" s="133" t="s">
        <v>1051</v>
      </c>
      <c r="D185" s="133" t="s">
        <v>150</v>
      </c>
      <c r="E185" s="134" t="s">
        <v>1148</v>
      </c>
      <c r="F185" s="135" t="s">
        <v>1149</v>
      </c>
      <c r="G185" s="136" t="s">
        <v>153</v>
      </c>
      <c r="H185" s="137">
        <v>20</v>
      </c>
      <c r="I185" s="138"/>
      <c r="J185" s="139">
        <f t="shared" si="30"/>
        <v>0</v>
      </c>
      <c r="K185" s="135" t="s">
        <v>32</v>
      </c>
      <c r="L185" s="34"/>
      <c r="M185" s="140" t="s">
        <v>32</v>
      </c>
      <c r="N185" s="141" t="s">
        <v>49</v>
      </c>
      <c r="P185" s="142">
        <f t="shared" si="31"/>
        <v>0</v>
      </c>
      <c r="Q185" s="142">
        <v>0</v>
      </c>
      <c r="R185" s="142">
        <f t="shared" si="32"/>
        <v>0</v>
      </c>
      <c r="S185" s="142">
        <v>0</v>
      </c>
      <c r="T185" s="143">
        <f t="shared" si="33"/>
        <v>0</v>
      </c>
      <c r="AR185" s="144" t="s">
        <v>2074</v>
      </c>
      <c r="AT185" s="144" t="s">
        <v>150</v>
      </c>
      <c r="AU185" s="144" t="s">
        <v>85</v>
      </c>
      <c r="AY185" s="18" t="s">
        <v>147</v>
      </c>
      <c r="BE185" s="145">
        <f t="shared" si="34"/>
        <v>0</v>
      </c>
      <c r="BF185" s="145">
        <f t="shared" si="35"/>
        <v>0</v>
      </c>
      <c r="BG185" s="145">
        <f t="shared" si="36"/>
        <v>0</v>
      </c>
      <c r="BH185" s="145">
        <f t="shared" si="37"/>
        <v>0</v>
      </c>
      <c r="BI185" s="145">
        <f t="shared" si="38"/>
        <v>0</v>
      </c>
      <c r="BJ185" s="18" t="s">
        <v>85</v>
      </c>
      <c r="BK185" s="145">
        <f t="shared" si="39"/>
        <v>0</v>
      </c>
      <c r="BL185" s="18" t="s">
        <v>2074</v>
      </c>
      <c r="BM185" s="144" t="s">
        <v>2083</v>
      </c>
    </row>
    <row r="186" spans="2:65" s="1" customFormat="1" ht="16.5" customHeight="1">
      <c r="B186" s="34"/>
      <c r="C186" s="133" t="s">
        <v>1055</v>
      </c>
      <c r="D186" s="133" t="s">
        <v>150</v>
      </c>
      <c r="E186" s="134" t="s">
        <v>1152</v>
      </c>
      <c r="F186" s="135" t="s">
        <v>1153</v>
      </c>
      <c r="G186" s="136" t="s">
        <v>153</v>
      </c>
      <c r="H186" s="137">
        <v>10</v>
      </c>
      <c r="I186" s="138"/>
      <c r="J186" s="139">
        <f t="shared" si="30"/>
        <v>0</v>
      </c>
      <c r="K186" s="135" t="s">
        <v>32</v>
      </c>
      <c r="L186" s="34"/>
      <c r="M186" s="140" t="s">
        <v>32</v>
      </c>
      <c r="N186" s="141" t="s">
        <v>49</v>
      </c>
      <c r="P186" s="142">
        <f t="shared" si="31"/>
        <v>0</v>
      </c>
      <c r="Q186" s="142">
        <v>0</v>
      </c>
      <c r="R186" s="142">
        <f t="shared" si="32"/>
        <v>0</v>
      </c>
      <c r="S186" s="142">
        <v>0</v>
      </c>
      <c r="T186" s="143">
        <f t="shared" si="33"/>
        <v>0</v>
      </c>
      <c r="AR186" s="144" t="s">
        <v>2074</v>
      </c>
      <c r="AT186" s="144" t="s">
        <v>150</v>
      </c>
      <c r="AU186" s="144" t="s">
        <v>85</v>
      </c>
      <c r="AY186" s="18" t="s">
        <v>147</v>
      </c>
      <c r="BE186" s="145">
        <f t="shared" si="34"/>
        <v>0</v>
      </c>
      <c r="BF186" s="145">
        <f t="shared" si="35"/>
        <v>0</v>
      </c>
      <c r="BG186" s="145">
        <f t="shared" si="36"/>
        <v>0</v>
      </c>
      <c r="BH186" s="145">
        <f t="shared" si="37"/>
        <v>0</v>
      </c>
      <c r="BI186" s="145">
        <f t="shared" si="38"/>
        <v>0</v>
      </c>
      <c r="BJ186" s="18" t="s">
        <v>85</v>
      </c>
      <c r="BK186" s="145">
        <f t="shared" si="39"/>
        <v>0</v>
      </c>
      <c r="BL186" s="18" t="s">
        <v>2074</v>
      </c>
      <c r="BM186" s="144" t="s">
        <v>2084</v>
      </c>
    </row>
    <row r="187" spans="2:65" s="1" customFormat="1" ht="16.5" customHeight="1">
      <c r="B187" s="34"/>
      <c r="C187" s="133" t="s">
        <v>1062</v>
      </c>
      <c r="D187" s="133" t="s">
        <v>150</v>
      </c>
      <c r="E187" s="134" t="s">
        <v>1156</v>
      </c>
      <c r="F187" s="135" t="s">
        <v>1157</v>
      </c>
      <c r="G187" s="136" t="s">
        <v>153</v>
      </c>
      <c r="H187" s="137">
        <v>323</v>
      </c>
      <c r="I187" s="138"/>
      <c r="J187" s="139">
        <f t="shared" si="30"/>
        <v>0</v>
      </c>
      <c r="K187" s="135" t="s">
        <v>32</v>
      </c>
      <c r="L187" s="34"/>
      <c r="M187" s="140" t="s">
        <v>32</v>
      </c>
      <c r="N187" s="141" t="s">
        <v>49</v>
      </c>
      <c r="P187" s="142">
        <f t="shared" si="31"/>
        <v>0</v>
      </c>
      <c r="Q187" s="142">
        <v>0</v>
      </c>
      <c r="R187" s="142">
        <f t="shared" si="32"/>
        <v>0</v>
      </c>
      <c r="S187" s="142">
        <v>0</v>
      </c>
      <c r="T187" s="143">
        <f t="shared" si="33"/>
        <v>0</v>
      </c>
      <c r="AR187" s="144" t="s">
        <v>2074</v>
      </c>
      <c r="AT187" s="144" t="s">
        <v>150</v>
      </c>
      <c r="AU187" s="144" t="s">
        <v>85</v>
      </c>
      <c r="AY187" s="18" t="s">
        <v>147</v>
      </c>
      <c r="BE187" s="145">
        <f t="shared" si="34"/>
        <v>0</v>
      </c>
      <c r="BF187" s="145">
        <f t="shared" si="35"/>
        <v>0</v>
      </c>
      <c r="BG187" s="145">
        <f t="shared" si="36"/>
        <v>0</v>
      </c>
      <c r="BH187" s="145">
        <f t="shared" si="37"/>
        <v>0</v>
      </c>
      <c r="BI187" s="145">
        <f t="shared" si="38"/>
        <v>0</v>
      </c>
      <c r="BJ187" s="18" t="s">
        <v>85</v>
      </c>
      <c r="BK187" s="145">
        <f t="shared" si="39"/>
        <v>0</v>
      </c>
      <c r="BL187" s="18" t="s">
        <v>2074</v>
      </c>
      <c r="BM187" s="144" t="s">
        <v>2085</v>
      </c>
    </row>
    <row r="188" spans="2:65" s="1" customFormat="1" ht="16.5" customHeight="1">
      <c r="B188" s="34"/>
      <c r="C188" s="133" t="s">
        <v>1066</v>
      </c>
      <c r="D188" s="133" t="s">
        <v>150</v>
      </c>
      <c r="E188" s="134" t="s">
        <v>1160</v>
      </c>
      <c r="F188" s="135" t="s">
        <v>1161</v>
      </c>
      <c r="G188" s="136" t="s">
        <v>242</v>
      </c>
      <c r="H188" s="137">
        <v>75</v>
      </c>
      <c r="I188" s="138"/>
      <c r="J188" s="139">
        <f t="shared" si="30"/>
        <v>0</v>
      </c>
      <c r="K188" s="135" t="s">
        <v>32</v>
      </c>
      <c r="L188" s="34"/>
      <c r="M188" s="140" t="s">
        <v>32</v>
      </c>
      <c r="N188" s="141" t="s">
        <v>49</v>
      </c>
      <c r="P188" s="142">
        <f t="shared" si="31"/>
        <v>0</v>
      </c>
      <c r="Q188" s="142">
        <v>0</v>
      </c>
      <c r="R188" s="142">
        <f t="shared" si="32"/>
        <v>0</v>
      </c>
      <c r="S188" s="142">
        <v>0</v>
      </c>
      <c r="T188" s="143">
        <f t="shared" si="33"/>
        <v>0</v>
      </c>
      <c r="AR188" s="144" t="s">
        <v>2074</v>
      </c>
      <c r="AT188" s="144" t="s">
        <v>150</v>
      </c>
      <c r="AU188" s="144" t="s">
        <v>85</v>
      </c>
      <c r="AY188" s="18" t="s">
        <v>147</v>
      </c>
      <c r="BE188" s="145">
        <f t="shared" si="34"/>
        <v>0</v>
      </c>
      <c r="BF188" s="145">
        <f t="shared" si="35"/>
        <v>0</v>
      </c>
      <c r="BG188" s="145">
        <f t="shared" si="36"/>
        <v>0</v>
      </c>
      <c r="BH188" s="145">
        <f t="shared" si="37"/>
        <v>0</v>
      </c>
      <c r="BI188" s="145">
        <f t="shared" si="38"/>
        <v>0</v>
      </c>
      <c r="BJ188" s="18" t="s">
        <v>85</v>
      </c>
      <c r="BK188" s="145">
        <f t="shared" si="39"/>
        <v>0</v>
      </c>
      <c r="BL188" s="18" t="s">
        <v>2074</v>
      </c>
      <c r="BM188" s="144" t="s">
        <v>2086</v>
      </c>
    </row>
    <row r="189" spans="2:65" s="1" customFormat="1" ht="16.5" customHeight="1">
      <c r="B189" s="34"/>
      <c r="C189" s="133" t="s">
        <v>1070</v>
      </c>
      <c r="D189" s="133" t="s">
        <v>150</v>
      </c>
      <c r="E189" s="134" t="s">
        <v>2087</v>
      </c>
      <c r="F189" s="135" t="s">
        <v>1165</v>
      </c>
      <c r="G189" s="136" t="s">
        <v>1125</v>
      </c>
      <c r="H189" s="137">
        <v>16</v>
      </c>
      <c r="I189" s="138"/>
      <c r="J189" s="139">
        <f t="shared" si="30"/>
        <v>0</v>
      </c>
      <c r="K189" s="135" t="s">
        <v>32</v>
      </c>
      <c r="L189" s="34"/>
      <c r="M189" s="140" t="s">
        <v>32</v>
      </c>
      <c r="N189" s="141" t="s">
        <v>49</v>
      </c>
      <c r="P189" s="142">
        <f t="shared" si="31"/>
        <v>0</v>
      </c>
      <c r="Q189" s="142">
        <v>0</v>
      </c>
      <c r="R189" s="142">
        <f t="shared" si="32"/>
        <v>0</v>
      </c>
      <c r="S189" s="142">
        <v>0</v>
      </c>
      <c r="T189" s="143">
        <f t="shared" si="33"/>
        <v>0</v>
      </c>
      <c r="AR189" s="144" t="s">
        <v>2074</v>
      </c>
      <c r="AT189" s="144" t="s">
        <v>150</v>
      </c>
      <c r="AU189" s="144" t="s">
        <v>85</v>
      </c>
      <c r="AY189" s="18" t="s">
        <v>147</v>
      </c>
      <c r="BE189" s="145">
        <f t="shared" si="34"/>
        <v>0</v>
      </c>
      <c r="BF189" s="145">
        <f t="shared" si="35"/>
        <v>0</v>
      </c>
      <c r="BG189" s="145">
        <f t="shared" si="36"/>
        <v>0</v>
      </c>
      <c r="BH189" s="145">
        <f t="shared" si="37"/>
        <v>0</v>
      </c>
      <c r="BI189" s="145">
        <f t="shared" si="38"/>
        <v>0</v>
      </c>
      <c r="BJ189" s="18" t="s">
        <v>85</v>
      </c>
      <c r="BK189" s="145">
        <f t="shared" si="39"/>
        <v>0</v>
      </c>
      <c r="BL189" s="18" t="s">
        <v>2074</v>
      </c>
      <c r="BM189" s="144" t="s">
        <v>2088</v>
      </c>
    </row>
    <row r="190" spans="2:65" s="1" customFormat="1" ht="16.5" customHeight="1">
      <c r="B190" s="34"/>
      <c r="C190" s="133" t="s">
        <v>1074</v>
      </c>
      <c r="D190" s="133" t="s">
        <v>150</v>
      </c>
      <c r="E190" s="134" t="s">
        <v>2089</v>
      </c>
      <c r="F190" s="135" t="s">
        <v>1169</v>
      </c>
      <c r="G190" s="136" t="s">
        <v>1125</v>
      </c>
      <c r="H190" s="137">
        <v>20</v>
      </c>
      <c r="I190" s="138"/>
      <c r="J190" s="139">
        <f t="shared" si="30"/>
        <v>0</v>
      </c>
      <c r="K190" s="135" t="s">
        <v>32</v>
      </c>
      <c r="L190" s="34"/>
      <c r="M190" s="140" t="s">
        <v>32</v>
      </c>
      <c r="N190" s="141" t="s">
        <v>49</v>
      </c>
      <c r="P190" s="142">
        <f t="shared" si="31"/>
        <v>0</v>
      </c>
      <c r="Q190" s="142">
        <v>0</v>
      </c>
      <c r="R190" s="142">
        <f t="shared" si="32"/>
        <v>0</v>
      </c>
      <c r="S190" s="142">
        <v>0</v>
      </c>
      <c r="T190" s="143">
        <f t="shared" si="33"/>
        <v>0</v>
      </c>
      <c r="AR190" s="144" t="s">
        <v>2074</v>
      </c>
      <c r="AT190" s="144" t="s">
        <v>150</v>
      </c>
      <c r="AU190" s="144" t="s">
        <v>85</v>
      </c>
      <c r="AY190" s="18" t="s">
        <v>147</v>
      </c>
      <c r="BE190" s="145">
        <f t="shared" si="34"/>
        <v>0</v>
      </c>
      <c r="BF190" s="145">
        <f t="shared" si="35"/>
        <v>0</v>
      </c>
      <c r="BG190" s="145">
        <f t="shared" si="36"/>
        <v>0</v>
      </c>
      <c r="BH190" s="145">
        <f t="shared" si="37"/>
        <v>0</v>
      </c>
      <c r="BI190" s="145">
        <f t="shared" si="38"/>
        <v>0</v>
      </c>
      <c r="BJ190" s="18" t="s">
        <v>85</v>
      </c>
      <c r="BK190" s="145">
        <f t="shared" si="39"/>
        <v>0</v>
      </c>
      <c r="BL190" s="18" t="s">
        <v>2074</v>
      </c>
      <c r="BM190" s="144" t="s">
        <v>2090</v>
      </c>
    </row>
    <row r="191" spans="2:65" s="1" customFormat="1" ht="16.5" customHeight="1">
      <c r="B191" s="34"/>
      <c r="C191" s="133" t="s">
        <v>1078</v>
      </c>
      <c r="D191" s="133" t="s">
        <v>150</v>
      </c>
      <c r="E191" s="134" t="s">
        <v>2091</v>
      </c>
      <c r="F191" s="135" t="s">
        <v>1173</v>
      </c>
      <c r="G191" s="136" t="s">
        <v>1125</v>
      </c>
      <c r="H191" s="137">
        <v>8</v>
      </c>
      <c r="I191" s="138"/>
      <c r="J191" s="139">
        <f t="shared" si="30"/>
        <v>0</v>
      </c>
      <c r="K191" s="135" t="s">
        <v>32</v>
      </c>
      <c r="L191" s="34"/>
      <c r="M191" s="140" t="s">
        <v>32</v>
      </c>
      <c r="N191" s="141" t="s">
        <v>49</v>
      </c>
      <c r="P191" s="142">
        <f t="shared" si="31"/>
        <v>0</v>
      </c>
      <c r="Q191" s="142">
        <v>0</v>
      </c>
      <c r="R191" s="142">
        <f t="shared" si="32"/>
        <v>0</v>
      </c>
      <c r="S191" s="142">
        <v>0</v>
      </c>
      <c r="T191" s="143">
        <f t="shared" si="33"/>
        <v>0</v>
      </c>
      <c r="AR191" s="144" t="s">
        <v>2074</v>
      </c>
      <c r="AT191" s="144" t="s">
        <v>150</v>
      </c>
      <c r="AU191" s="144" t="s">
        <v>85</v>
      </c>
      <c r="AY191" s="18" t="s">
        <v>147</v>
      </c>
      <c r="BE191" s="145">
        <f t="shared" si="34"/>
        <v>0</v>
      </c>
      <c r="BF191" s="145">
        <f t="shared" si="35"/>
        <v>0</v>
      </c>
      <c r="BG191" s="145">
        <f t="shared" si="36"/>
        <v>0</v>
      </c>
      <c r="BH191" s="145">
        <f t="shared" si="37"/>
        <v>0</v>
      </c>
      <c r="BI191" s="145">
        <f t="shared" si="38"/>
        <v>0</v>
      </c>
      <c r="BJ191" s="18" t="s">
        <v>85</v>
      </c>
      <c r="BK191" s="145">
        <f t="shared" si="39"/>
        <v>0</v>
      </c>
      <c r="BL191" s="18" t="s">
        <v>2074</v>
      </c>
      <c r="BM191" s="144" t="s">
        <v>2092</v>
      </c>
    </row>
    <row r="192" spans="2:65" s="1" customFormat="1" ht="16.5" customHeight="1">
      <c r="B192" s="34"/>
      <c r="C192" s="133" t="s">
        <v>1082</v>
      </c>
      <c r="D192" s="133" t="s">
        <v>150</v>
      </c>
      <c r="E192" s="134" t="s">
        <v>2093</v>
      </c>
      <c r="F192" s="135" t="s">
        <v>1716</v>
      </c>
      <c r="G192" s="136" t="s">
        <v>1125</v>
      </c>
      <c r="H192" s="137">
        <v>8</v>
      </c>
      <c r="I192" s="138"/>
      <c r="J192" s="139">
        <f t="shared" si="30"/>
        <v>0</v>
      </c>
      <c r="K192" s="135" t="s">
        <v>32</v>
      </c>
      <c r="L192" s="34"/>
      <c r="M192" s="140" t="s">
        <v>32</v>
      </c>
      <c r="N192" s="141" t="s">
        <v>49</v>
      </c>
      <c r="P192" s="142">
        <f t="shared" si="31"/>
        <v>0</v>
      </c>
      <c r="Q192" s="142">
        <v>0</v>
      </c>
      <c r="R192" s="142">
        <f t="shared" si="32"/>
        <v>0</v>
      </c>
      <c r="S192" s="142">
        <v>0</v>
      </c>
      <c r="T192" s="143">
        <f t="shared" si="33"/>
        <v>0</v>
      </c>
      <c r="AR192" s="144" t="s">
        <v>2074</v>
      </c>
      <c r="AT192" s="144" t="s">
        <v>150</v>
      </c>
      <c r="AU192" s="144" t="s">
        <v>85</v>
      </c>
      <c r="AY192" s="18" t="s">
        <v>147</v>
      </c>
      <c r="BE192" s="145">
        <f t="shared" si="34"/>
        <v>0</v>
      </c>
      <c r="BF192" s="145">
        <f t="shared" si="35"/>
        <v>0</v>
      </c>
      <c r="BG192" s="145">
        <f t="shared" si="36"/>
        <v>0</v>
      </c>
      <c r="BH192" s="145">
        <f t="shared" si="37"/>
        <v>0</v>
      </c>
      <c r="BI192" s="145">
        <f t="shared" si="38"/>
        <v>0</v>
      </c>
      <c r="BJ192" s="18" t="s">
        <v>85</v>
      </c>
      <c r="BK192" s="145">
        <f t="shared" si="39"/>
        <v>0</v>
      </c>
      <c r="BL192" s="18" t="s">
        <v>2074</v>
      </c>
      <c r="BM192" s="144" t="s">
        <v>2094</v>
      </c>
    </row>
    <row r="193" spans="2:65" s="1" customFormat="1" ht="21.75" customHeight="1">
      <c r="B193" s="34"/>
      <c r="C193" s="133" t="s">
        <v>1086</v>
      </c>
      <c r="D193" s="133" t="s">
        <v>150</v>
      </c>
      <c r="E193" s="134" t="s">
        <v>2095</v>
      </c>
      <c r="F193" s="135" t="s">
        <v>1181</v>
      </c>
      <c r="G193" s="136" t="s">
        <v>1125</v>
      </c>
      <c r="H193" s="137">
        <v>24</v>
      </c>
      <c r="I193" s="138"/>
      <c r="J193" s="139">
        <f t="shared" si="30"/>
        <v>0</v>
      </c>
      <c r="K193" s="135" t="s">
        <v>32</v>
      </c>
      <c r="L193" s="34"/>
      <c r="M193" s="140" t="s">
        <v>32</v>
      </c>
      <c r="N193" s="141" t="s">
        <v>49</v>
      </c>
      <c r="P193" s="142">
        <f t="shared" si="31"/>
        <v>0</v>
      </c>
      <c r="Q193" s="142">
        <v>0</v>
      </c>
      <c r="R193" s="142">
        <f t="shared" si="32"/>
        <v>0</v>
      </c>
      <c r="S193" s="142">
        <v>0</v>
      </c>
      <c r="T193" s="143">
        <f t="shared" si="33"/>
        <v>0</v>
      </c>
      <c r="AR193" s="144" t="s">
        <v>2074</v>
      </c>
      <c r="AT193" s="144" t="s">
        <v>150</v>
      </c>
      <c r="AU193" s="144" t="s">
        <v>85</v>
      </c>
      <c r="AY193" s="18" t="s">
        <v>147</v>
      </c>
      <c r="BE193" s="145">
        <f t="shared" si="34"/>
        <v>0</v>
      </c>
      <c r="BF193" s="145">
        <f t="shared" si="35"/>
        <v>0</v>
      </c>
      <c r="BG193" s="145">
        <f t="shared" si="36"/>
        <v>0</v>
      </c>
      <c r="BH193" s="145">
        <f t="shared" si="37"/>
        <v>0</v>
      </c>
      <c r="BI193" s="145">
        <f t="shared" si="38"/>
        <v>0</v>
      </c>
      <c r="BJ193" s="18" t="s">
        <v>85</v>
      </c>
      <c r="BK193" s="145">
        <f t="shared" si="39"/>
        <v>0</v>
      </c>
      <c r="BL193" s="18" t="s">
        <v>2074</v>
      </c>
      <c r="BM193" s="144" t="s">
        <v>2096</v>
      </c>
    </row>
    <row r="194" spans="2:65" s="1" customFormat="1" ht="16.5" customHeight="1">
      <c r="B194" s="34"/>
      <c r="C194" s="133" t="s">
        <v>1090</v>
      </c>
      <c r="D194" s="133" t="s">
        <v>150</v>
      </c>
      <c r="E194" s="134" t="s">
        <v>2097</v>
      </c>
      <c r="F194" s="135" t="s">
        <v>1185</v>
      </c>
      <c r="G194" s="136" t="s">
        <v>1125</v>
      </c>
      <c r="H194" s="137">
        <v>8</v>
      </c>
      <c r="I194" s="138"/>
      <c r="J194" s="139">
        <f t="shared" si="30"/>
        <v>0</v>
      </c>
      <c r="K194" s="135" t="s">
        <v>32</v>
      </c>
      <c r="L194" s="34"/>
      <c r="M194" s="140" t="s">
        <v>32</v>
      </c>
      <c r="N194" s="141" t="s">
        <v>49</v>
      </c>
      <c r="P194" s="142">
        <f t="shared" si="31"/>
        <v>0</v>
      </c>
      <c r="Q194" s="142">
        <v>0</v>
      </c>
      <c r="R194" s="142">
        <f t="shared" si="32"/>
        <v>0</v>
      </c>
      <c r="S194" s="142">
        <v>0</v>
      </c>
      <c r="T194" s="143">
        <f t="shared" si="33"/>
        <v>0</v>
      </c>
      <c r="AR194" s="144" t="s">
        <v>2074</v>
      </c>
      <c r="AT194" s="144" t="s">
        <v>150</v>
      </c>
      <c r="AU194" s="144" t="s">
        <v>85</v>
      </c>
      <c r="AY194" s="18" t="s">
        <v>147</v>
      </c>
      <c r="BE194" s="145">
        <f t="shared" si="34"/>
        <v>0</v>
      </c>
      <c r="BF194" s="145">
        <f t="shared" si="35"/>
        <v>0</v>
      </c>
      <c r="BG194" s="145">
        <f t="shared" si="36"/>
        <v>0</v>
      </c>
      <c r="BH194" s="145">
        <f t="shared" si="37"/>
        <v>0</v>
      </c>
      <c r="BI194" s="145">
        <f t="shared" si="38"/>
        <v>0</v>
      </c>
      <c r="BJ194" s="18" t="s">
        <v>85</v>
      </c>
      <c r="BK194" s="145">
        <f t="shared" si="39"/>
        <v>0</v>
      </c>
      <c r="BL194" s="18" t="s">
        <v>2074</v>
      </c>
      <c r="BM194" s="144" t="s">
        <v>2098</v>
      </c>
    </row>
    <row r="195" spans="2:65" s="1" customFormat="1" ht="16.5" customHeight="1">
      <c r="B195" s="34"/>
      <c r="C195" s="133" t="s">
        <v>1094</v>
      </c>
      <c r="D195" s="133" t="s">
        <v>150</v>
      </c>
      <c r="E195" s="134" t="s">
        <v>2099</v>
      </c>
      <c r="F195" s="135" t="s">
        <v>1189</v>
      </c>
      <c r="G195" s="136" t="s">
        <v>1125</v>
      </c>
      <c r="H195" s="137">
        <v>8</v>
      </c>
      <c r="I195" s="138"/>
      <c r="J195" s="139">
        <f t="shared" si="30"/>
        <v>0</v>
      </c>
      <c r="K195" s="135" t="s">
        <v>32</v>
      </c>
      <c r="L195" s="34"/>
      <c r="M195" s="140" t="s">
        <v>32</v>
      </c>
      <c r="N195" s="141" t="s">
        <v>49</v>
      </c>
      <c r="P195" s="142">
        <f t="shared" si="31"/>
        <v>0</v>
      </c>
      <c r="Q195" s="142">
        <v>0</v>
      </c>
      <c r="R195" s="142">
        <f t="shared" si="32"/>
        <v>0</v>
      </c>
      <c r="S195" s="142">
        <v>0</v>
      </c>
      <c r="T195" s="143">
        <f t="shared" si="33"/>
        <v>0</v>
      </c>
      <c r="AR195" s="144" t="s">
        <v>2074</v>
      </c>
      <c r="AT195" s="144" t="s">
        <v>150</v>
      </c>
      <c r="AU195" s="144" t="s">
        <v>85</v>
      </c>
      <c r="AY195" s="18" t="s">
        <v>147</v>
      </c>
      <c r="BE195" s="145">
        <f t="shared" si="34"/>
        <v>0</v>
      </c>
      <c r="BF195" s="145">
        <f t="shared" si="35"/>
        <v>0</v>
      </c>
      <c r="BG195" s="145">
        <f t="shared" si="36"/>
        <v>0</v>
      </c>
      <c r="BH195" s="145">
        <f t="shared" si="37"/>
        <v>0</v>
      </c>
      <c r="BI195" s="145">
        <f t="shared" si="38"/>
        <v>0</v>
      </c>
      <c r="BJ195" s="18" t="s">
        <v>85</v>
      </c>
      <c r="BK195" s="145">
        <f t="shared" si="39"/>
        <v>0</v>
      </c>
      <c r="BL195" s="18" t="s">
        <v>2074</v>
      </c>
      <c r="BM195" s="144" t="s">
        <v>2100</v>
      </c>
    </row>
    <row r="196" spans="2:65" s="1" customFormat="1" ht="16.5" customHeight="1">
      <c r="B196" s="34"/>
      <c r="C196" s="133" t="s">
        <v>1098</v>
      </c>
      <c r="D196" s="133" t="s">
        <v>150</v>
      </c>
      <c r="E196" s="134" t="s">
        <v>2101</v>
      </c>
      <c r="F196" s="135" t="s">
        <v>1193</v>
      </c>
      <c r="G196" s="136" t="s">
        <v>1125</v>
      </c>
      <c r="H196" s="137">
        <v>8</v>
      </c>
      <c r="I196" s="138"/>
      <c r="J196" s="139">
        <f t="shared" si="30"/>
        <v>0</v>
      </c>
      <c r="K196" s="135" t="s">
        <v>32</v>
      </c>
      <c r="L196" s="34"/>
      <c r="M196" s="140" t="s">
        <v>32</v>
      </c>
      <c r="N196" s="141" t="s">
        <v>49</v>
      </c>
      <c r="P196" s="142">
        <f t="shared" si="31"/>
        <v>0</v>
      </c>
      <c r="Q196" s="142">
        <v>0</v>
      </c>
      <c r="R196" s="142">
        <f t="shared" si="32"/>
        <v>0</v>
      </c>
      <c r="S196" s="142">
        <v>0</v>
      </c>
      <c r="T196" s="143">
        <f t="shared" si="33"/>
        <v>0</v>
      </c>
      <c r="AR196" s="144" t="s">
        <v>2074</v>
      </c>
      <c r="AT196" s="144" t="s">
        <v>150</v>
      </c>
      <c r="AU196" s="144" t="s">
        <v>85</v>
      </c>
      <c r="AY196" s="18" t="s">
        <v>147</v>
      </c>
      <c r="BE196" s="145">
        <f t="shared" si="34"/>
        <v>0</v>
      </c>
      <c r="BF196" s="145">
        <f t="shared" si="35"/>
        <v>0</v>
      </c>
      <c r="BG196" s="145">
        <f t="shared" si="36"/>
        <v>0</v>
      </c>
      <c r="BH196" s="145">
        <f t="shared" si="37"/>
        <v>0</v>
      </c>
      <c r="BI196" s="145">
        <f t="shared" si="38"/>
        <v>0</v>
      </c>
      <c r="BJ196" s="18" t="s">
        <v>85</v>
      </c>
      <c r="BK196" s="145">
        <f t="shared" si="39"/>
        <v>0</v>
      </c>
      <c r="BL196" s="18" t="s">
        <v>2074</v>
      </c>
      <c r="BM196" s="144" t="s">
        <v>2102</v>
      </c>
    </row>
    <row r="197" spans="2:65" s="1" customFormat="1" ht="16.5" customHeight="1">
      <c r="B197" s="34"/>
      <c r="C197" s="133" t="s">
        <v>1102</v>
      </c>
      <c r="D197" s="133" t="s">
        <v>150</v>
      </c>
      <c r="E197" s="134" t="s">
        <v>2103</v>
      </c>
      <c r="F197" s="135" t="s">
        <v>1197</v>
      </c>
      <c r="G197" s="136" t="s">
        <v>1125</v>
      </c>
      <c r="H197" s="137">
        <v>20</v>
      </c>
      <c r="I197" s="138"/>
      <c r="J197" s="139">
        <f t="shared" si="30"/>
        <v>0</v>
      </c>
      <c r="K197" s="135" t="s">
        <v>32</v>
      </c>
      <c r="L197" s="34"/>
      <c r="M197" s="140" t="s">
        <v>32</v>
      </c>
      <c r="N197" s="141" t="s">
        <v>49</v>
      </c>
      <c r="P197" s="142">
        <f t="shared" si="31"/>
        <v>0</v>
      </c>
      <c r="Q197" s="142">
        <v>0</v>
      </c>
      <c r="R197" s="142">
        <f t="shared" si="32"/>
        <v>0</v>
      </c>
      <c r="S197" s="142">
        <v>0</v>
      </c>
      <c r="T197" s="143">
        <f t="shared" si="33"/>
        <v>0</v>
      </c>
      <c r="AR197" s="144" t="s">
        <v>2074</v>
      </c>
      <c r="AT197" s="144" t="s">
        <v>150</v>
      </c>
      <c r="AU197" s="144" t="s">
        <v>85</v>
      </c>
      <c r="AY197" s="18" t="s">
        <v>147</v>
      </c>
      <c r="BE197" s="145">
        <f t="shared" si="34"/>
        <v>0</v>
      </c>
      <c r="BF197" s="145">
        <f t="shared" si="35"/>
        <v>0</v>
      </c>
      <c r="BG197" s="145">
        <f t="shared" si="36"/>
        <v>0</v>
      </c>
      <c r="BH197" s="145">
        <f t="shared" si="37"/>
        <v>0</v>
      </c>
      <c r="BI197" s="145">
        <f t="shared" si="38"/>
        <v>0</v>
      </c>
      <c r="BJ197" s="18" t="s">
        <v>85</v>
      </c>
      <c r="BK197" s="145">
        <f t="shared" si="39"/>
        <v>0</v>
      </c>
      <c r="BL197" s="18" t="s">
        <v>2074</v>
      </c>
      <c r="BM197" s="144" t="s">
        <v>2104</v>
      </c>
    </row>
    <row r="198" spans="2:65" s="1" customFormat="1" ht="16.5" customHeight="1">
      <c r="B198" s="34"/>
      <c r="C198" s="133" t="s">
        <v>1108</v>
      </c>
      <c r="D198" s="133" t="s">
        <v>150</v>
      </c>
      <c r="E198" s="134" t="s">
        <v>1725</v>
      </c>
      <c r="F198" s="135" t="s">
        <v>1201</v>
      </c>
      <c r="G198" s="136" t="s">
        <v>1105</v>
      </c>
      <c r="H198" s="137">
        <v>1</v>
      </c>
      <c r="I198" s="138"/>
      <c r="J198" s="139">
        <f t="shared" si="30"/>
        <v>0</v>
      </c>
      <c r="K198" s="135" t="s">
        <v>32</v>
      </c>
      <c r="L198" s="34"/>
      <c r="M198" s="140" t="s">
        <v>32</v>
      </c>
      <c r="N198" s="141" t="s">
        <v>49</v>
      </c>
      <c r="P198" s="142">
        <f t="shared" si="31"/>
        <v>0</v>
      </c>
      <c r="Q198" s="142">
        <v>0</v>
      </c>
      <c r="R198" s="142">
        <f t="shared" si="32"/>
        <v>0</v>
      </c>
      <c r="S198" s="142">
        <v>0</v>
      </c>
      <c r="T198" s="143">
        <f t="shared" si="33"/>
        <v>0</v>
      </c>
      <c r="AR198" s="144" t="s">
        <v>2074</v>
      </c>
      <c r="AT198" s="144" t="s">
        <v>150</v>
      </c>
      <c r="AU198" s="144" t="s">
        <v>85</v>
      </c>
      <c r="AY198" s="18" t="s">
        <v>147</v>
      </c>
      <c r="BE198" s="145">
        <f t="shared" si="34"/>
        <v>0</v>
      </c>
      <c r="BF198" s="145">
        <f t="shared" si="35"/>
        <v>0</v>
      </c>
      <c r="BG198" s="145">
        <f t="shared" si="36"/>
        <v>0</v>
      </c>
      <c r="BH198" s="145">
        <f t="shared" si="37"/>
        <v>0</v>
      </c>
      <c r="BI198" s="145">
        <f t="shared" si="38"/>
        <v>0</v>
      </c>
      <c r="BJ198" s="18" t="s">
        <v>85</v>
      </c>
      <c r="BK198" s="145">
        <f t="shared" si="39"/>
        <v>0</v>
      </c>
      <c r="BL198" s="18" t="s">
        <v>2074</v>
      </c>
      <c r="BM198" s="144" t="s">
        <v>2105</v>
      </c>
    </row>
    <row r="199" spans="2:65" s="1" customFormat="1" ht="16.5" customHeight="1">
      <c r="B199" s="34"/>
      <c r="C199" s="133" t="s">
        <v>1112</v>
      </c>
      <c r="D199" s="133" t="s">
        <v>150</v>
      </c>
      <c r="E199" s="134" t="s">
        <v>2106</v>
      </c>
      <c r="F199" s="135" t="s">
        <v>1205</v>
      </c>
      <c r="G199" s="136" t="s">
        <v>1125</v>
      </c>
      <c r="H199" s="137">
        <v>40</v>
      </c>
      <c r="I199" s="138"/>
      <c r="J199" s="139">
        <f t="shared" si="30"/>
        <v>0</v>
      </c>
      <c r="K199" s="135" t="s">
        <v>32</v>
      </c>
      <c r="L199" s="34"/>
      <c r="M199" s="140" t="s">
        <v>32</v>
      </c>
      <c r="N199" s="141" t="s">
        <v>49</v>
      </c>
      <c r="P199" s="142">
        <f t="shared" si="31"/>
        <v>0</v>
      </c>
      <c r="Q199" s="142">
        <v>0</v>
      </c>
      <c r="R199" s="142">
        <f t="shared" si="32"/>
        <v>0</v>
      </c>
      <c r="S199" s="142">
        <v>0</v>
      </c>
      <c r="T199" s="143">
        <f t="shared" si="33"/>
        <v>0</v>
      </c>
      <c r="AR199" s="144" t="s">
        <v>2074</v>
      </c>
      <c r="AT199" s="144" t="s">
        <v>150</v>
      </c>
      <c r="AU199" s="144" t="s">
        <v>85</v>
      </c>
      <c r="AY199" s="18" t="s">
        <v>147</v>
      </c>
      <c r="BE199" s="145">
        <f t="shared" si="34"/>
        <v>0</v>
      </c>
      <c r="BF199" s="145">
        <f t="shared" si="35"/>
        <v>0</v>
      </c>
      <c r="BG199" s="145">
        <f t="shared" si="36"/>
        <v>0</v>
      </c>
      <c r="BH199" s="145">
        <f t="shared" si="37"/>
        <v>0</v>
      </c>
      <c r="BI199" s="145">
        <f t="shared" si="38"/>
        <v>0</v>
      </c>
      <c r="BJ199" s="18" t="s">
        <v>85</v>
      </c>
      <c r="BK199" s="145">
        <f t="shared" si="39"/>
        <v>0</v>
      </c>
      <c r="BL199" s="18" t="s">
        <v>2074</v>
      </c>
      <c r="BM199" s="144" t="s">
        <v>2107</v>
      </c>
    </row>
    <row r="200" spans="2:65" s="11" customFormat="1" ht="25.9" customHeight="1">
      <c r="B200" s="121"/>
      <c r="D200" s="122" t="s">
        <v>77</v>
      </c>
      <c r="E200" s="123" t="s">
        <v>1207</v>
      </c>
      <c r="F200" s="123" t="s">
        <v>1208</v>
      </c>
      <c r="I200" s="124"/>
      <c r="J200" s="125">
        <f>BK200</f>
        <v>0</v>
      </c>
      <c r="L200" s="121"/>
      <c r="M200" s="126"/>
      <c r="P200" s="127">
        <f>P201+P205</f>
        <v>0</v>
      </c>
      <c r="R200" s="127">
        <f>R201+R205</f>
        <v>0</v>
      </c>
      <c r="T200" s="128">
        <f>T201+T205</f>
        <v>0</v>
      </c>
      <c r="AR200" s="122" t="s">
        <v>155</v>
      </c>
      <c r="AT200" s="129" t="s">
        <v>77</v>
      </c>
      <c r="AU200" s="129" t="s">
        <v>78</v>
      </c>
      <c r="AY200" s="122" t="s">
        <v>147</v>
      </c>
      <c r="BK200" s="130">
        <f>BK201+BK205</f>
        <v>0</v>
      </c>
    </row>
    <row r="201" spans="2:65" s="11" customFormat="1" ht="22.9" customHeight="1">
      <c r="B201" s="121"/>
      <c r="D201" s="122" t="s">
        <v>77</v>
      </c>
      <c r="E201" s="131" t="s">
        <v>1209</v>
      </c>
      <c r="F201" s="131" t="s">
        <v>1210</v>
      </c>
      <c r="I201" s="124"/>
      <c r="J201" s="132">
        <f>BK201</f>
        <v>0</v>
      </c>
      <c r="L201" s="121"/>
      <c r="M201" s="126"/>
      <c r="P201" s="127">
        <f>SUM(P202:P204)</f>
        <v>0</v>
      </c>
      <c r="R201" s="127">
        <f>SUM(R202:R204)</f>
        <v>0</v>
      </c>
      <c r="T201" s="128">
        <f>SUM(T202:T204)</f>
        <v>0</v>
      </c>
      <c r="AR201" s="122" t="s">
        <v>155</v>
      </c>
      <c r="AT201" s="129" t="s">
        <v>77</v>
      </c>
      <c r="AU201" s="129" t="s">
        <v>85</v>
      </c>
      <c r="AY201" s="122" t="s">
        <v>147</v>
      </c>
      <c r="BK201" s="130">
        <f>SUM(BK202:BK204)</f>
        <v>0</v>
      </c>
    </row>
    <row r="202" spans="2:65" s="1" customFormat="1" ht="16.5" customHeight="1">
      <c r="B202" s="34"/>
      <c r="C202" s="179" t="s">
        <v>1118</v>
      </c>
      <c r="D202" s="179" t="s">
        <v>322</v>
      </c>
      <c r="E202" s="180" t="s">
        <v>938</v>
      </c>
      <c r="F202" s="181" t="s">
        <v>939</v>
      </c>
      <c r="G202" s="182" t="s">
        <v>242</v>
      </c>
      <c r="H202" s="183">
        <v>40</v>
      </c>
      <c r="I202" s="184"/>
      <c r="J202" s="185">
        <f>ROUND(I202*H202,2)</f>
        <v>0</v>
      </c>
      <c r="K202" s="181" t="s">
        <v>32</v>
      </c>
      <c r="L202" s="186"/>
      <c r="M202" s="187" t="s">
        <v>32</v>
      </c>
      <c r="N202" s="188" t="s">
        <v>49</v>
      </c>
      <c r="P202" s="142">
        <f>O202*H202</f>
        <v>0</v>
      </c>
      <c r="Q202" s="142">
        <v>0</v>
      </c>
      <c r="R202" s="142">
        <f>Q202*H202</f>
        <v>0</v>
      </c>
      <c r="S202" s="142">
        <v>0</v>
      </c>
      <c r="T202" s="143">
        <f>S202*H202</f>
        <v>0</v>
      </c>
      <c r="AR202" s="144" t="s">
        <v>927</v>
      </c>
      <c r="AT202" s="144" t="s">
        <v>322</v>
      </c>
      <c r="AU202" s="144" t="s">
        <v>87</v>
      </c>
      <c r="AY202" s="18" t="s">
        <v>147</v>
      </c>
      <c r="BE202" s="145">
        <f>IF(N202="základní",J202,0)</f>
        <v>0</v>
      </c>
      <c r="BF202" s="145">
        <f>IF(N202="snížená",J202,0)</f>
        <v>0</v>
      </c>
      <c r="BG202" s="145">
        <f>IF(N202="zákl. přenesená",J202,0)</f>
        <v>0</v>
      </c>
      <c r="BH202" s="145">
        <f>IF(N202="sníž. přenesená",J202,0)</f>
        <v>0</v>
      </c>
      <c r="BI202" s="145">
        <f>IF(N202="nulová",J202,0)</f>
        <v>0</v>
      </c>
      <c r="BJ202" s="18" t="s">
        <v>85</v>
      </c>
      <c r="BK202" s="145">
        <f>ROUND(I202*H202,2)</f>
        <v>0</v>
      </c>
      <c r="BL202" s="18" t="s">
        <v>927</v>
      </c>
      <c r="BM202" s="144" t="s">
        <v>2108</v>
      </c>
    </row>
    <row r="203" spans="2:65" s="1" customFormat="1" ht="16.5" customHeight="1">
      <c r="B203" s="34"/>
      <c r="C203" s="179" t="s">
        <v>1122</v>
      </c>
      <c r="D203" s="179" t="s">
        <v>322</v>
      </c>
      <c r="E203" s="180" t="s">
        <v>2109</v>
      </c>
      <c r="F203" s="181" t="s">
        <v>1225</v>
      </c>
      <c r="G203" s="182" t="s">
        <v>153</v>
      </c>
      <c r="H203" s="183">
        <v>2</v>
      </c>
      <c r="I203" s="184"/>
      <c r="J203" s="185">
        <f>ROUND(I203*H203,2)</f>
        <v>0</v>
      </c>
      <c r="K203" s="181" t="s">
        <v>32</v>
      </c>
      <c r="L203" s="186"/>
      <c r="M203" s="187" t="s">
        <v>32</v>
      </c>
      <c r="N203" s="188" t="s">
        <v>49</v>
      </c>
      <c r="P203" s="142">
        <f>O203*H203</f>
        <v>0</v>
      </c>
      <c r="Q203" s="142">
        <v>0</v>
      </c>
      <c r="R203" s="142">
        <f>Q203*H203</f>
        <v>0</v>
      </c>
      <c r="S203" s="142">
        <v>0</v>
      </c>
      <c r="T203" s="143">
        <f>S203*H203</f>
        <v>0</v>
      </c>
      <c r="AR203" s="144" t="s">
        <v>927</v>
      </c>
      <c r="AT203" s="144" t="s">
        <v>322</v>
      </c>
      <c r="AU203" s="144" t="s">
        <v>87</v>
      </c>
      <c r="AY203" s="18" t="s">
        <v>147</v>
      </c>
      <c r="BE203" s="145">
        <f>IF(N203="základní",J203,0)</f>
        <v>0</v>
      </c>
      <c r="BF203" s="145">
        <f>IF(N203="snížená",J203,0)</f>
        <v>0</v>
      </c>
      <c r="BG203" s="145">
        <f>IF(N203="zákl. přenesená",J203,0)</f>
        <v>0</v>
      </c>
      <c r="BH203" s="145">
        <f>IF(N203="sníž. přenesená",J203,0)</f>
        <v>0</v>
      </c>
      <c r="BI203" s="145">
        <f>IF(N203="nulová",J203,0)</f>
        <v>0</v>
      </c>
      <c r="BJ203" s="18" t="s">
        <v>85</v>
      </c>
      <c r="BK203" s="145">
        <f>ROUND(I203*H203,2)</f>
        <v>0</v>
      </c>
      <c r="BL203" s="18" t="s">
        <v>927</v>
      </c>
      <c r="BM203" s="144" t="s">
        <v>2110</v>
      </c>
    </row>
    <row r="204" spans="2:65" s="1" customFormat="1" ht="16.5" customHeight="1">
      <c r="B204" s="34"/>
      <c r="C204" s="179" t="s">
        <v>1127</v>
      </c>
      <c r="D204" s="179" t="s">
        <v>322</v>
      </c>
      <c r="E204" s="180" t="s">
        <v>995</v>
      </c>
      <c r="F204" s="181" t="s">
        <v>996</v>
      </c>
      <c r="G204" s="182" t="s">
        <v>153</v>
      </c>
      <c r="H204" s="183">
        <v>4</v>
      </c>
      <c r="I204" s="184"/>
      <c r="J204" s="185">
        <f>ROUND(I204*H204,2)</f>
        <v>0</v>
      </c>
      <c r="K204" s="181" t="s">
        <v>32</v>
      </c>
      <c r="L204" s="186"/>
      <c r="M204" s="187" t="s">
        <v>32</v>
      </c>
      <c r="N204" s="188" t="s">
        <v>49</v>
      </c>
      <c r="P204" s="142">
        <f>O204*H204</f>
        <v>0</v>
      </c>
      <c r="Q204" s="142">
        <v>0</v>
      </c>
      <c r="R204" s="142">
        <f>Q204*H204</f>
        <v>0</v>
      </c>
      <c r="S204" s="142">
        <v>0</v>
      </c>
      <c r="T204" s="143">
        <f>S204*H204</f>
        <v>0</v>
      </c>
      <c r="AR204" s="144" t="s">
        <v>927</v>
      </c>
      <c r="AT204" s="144" t="s">
        <v>322</v>
      </c>
      <c r="AU204" s="144" t="s">
        <v>87</v>
      </c>
      <c r="AY204" s="18" t="s">
        <v>147</v>
      </c>
      <c r="BE204" s="145">
        <f>IF(N204="základní",J204,0)</f>
        <v>0</v>
      </c>
      <c r="BF204" s="145">
        <f>IF(N204="snížená",J204,0)</f>
        <v>0</v>
      </c>
      <c r="BG204" s="145">
        <f>IF(N204="zákl. přenesená",J204,0)</f>
        <v>0</v>
      </c>
      <c r="BH204" s="145">
        <f>IF(N204="sníž. přenesená",J204,0)</f>
        <v>0</v>
      </c>
      <c r="BI204" s="145">
        <f>IF(N204="nulová",J204,0)</f>
        <v>0</v>
      </c>
      <c r="BJ204" s="18" t="s">
        <v>85</v>
      </c>
      <c r="BK204" s="145">
        <f>ROUND(I204*H204,2)</f>
        <v>0</v>
      </c>
      <c r="BL204" s="18" t="s">
        <v>927</v>
      </c>
      <c r="BM204" s="144" t="s">
        <v>2111</v>
      </c>
    </row>
    <row r="205" spans="2:65" s="11" customFormat="1" ht="22.9" customHeight="1">
      <c r="B205" s="121"/>
      <c r="D205" s="122" t="s">
        <v>77</v>
      </c>
      <c r="E205" s="131" t="s">
        <v>1228</v>
      </c>
      <c r="F205" s="131" t="s">
        <v>1229</v>
      </c>
      <c r="I205" s="124"/>
      <c r="J205" s="132">
        <f>BK205</f>
        <v>0</v>
      </c>
      <c r="L205" s="121"/>
      <c r="M205" s="126"/>
      <c r="P205" s="127">
        <f>SUM(P206:P210)</f>
        <v>0</v>
      </c>
      <c r="R205" s="127">
        <f>SUM(R206:R210)</f>
        <v>0</v>
      </c>
      <c r="T205" s="128">
        <f>SUM(T206:T210)</f>
        <v>0</v>
      </c>
      <c r="AR205" s="122" t="s">
        <v>155</v>
      </c>
      <c r="AT205" s="129" t="s">
        <v>77</v>
      </c>
      <c r="AU205" s="129" t="s">
        <v>85</v>
      </c>
      <c r="AY205" s="122" t="s">
        <v>147</v>
      </c>
      <c r="BK205" s="130">
        <f>SUM(BK206:BK210)</f>
        <v>0</v>
      </c>
    </row>
    <row r="206" spans="2:65" s="1" customFormat="1" ht="16.5" customHeight="1">
      <c r="B206" s="34"/>
      <c r="C206" s="133" t="s">
        <v>1131</v>
      </c>
      <c r="D206" s="133" t="s">
        <v>150</v>
      </c>
      <c r="E206" s="134" t="s">
        <v>1233</v>
      </c>
      <c r="F206" s="135" t="s">
        <v>1234</v>
      </c>
      <c r="G206" s="136" t="s">
        <v>242</v>
      </c>
      <c r="H206" s="137">
        <v>40</v>
      </c>
      <c r="I206" s="138"/>
      <c r="J206" s="139">
        <f>ROUND(I206*H206,2)</f>
        <v>0</v>
      </c>
      <c r="K206" s="135" t="s">
        <v>32</v>
      </c>
      <c r="L206" s="34"/>
      <c r="M206" s="140" t="s">
        <v>32</v>
      </c>
      <c r="N206" s="141" t="s">
        <v>49</v>
      </c>
      <c r="P206" s="142">
        <f>O206*H206</f>
        <v>0</v>
      </c>
      <c r="Q206" s="142">
        <v>0</v>
      </c>
      <c r="R206" s="142">
        <f>Q206*H206</f>
        <v>0</v>
      </c>
      <c r="S206" s="142">
        <v>0</v>
      </c>
      <c r="T206" s="143">
        <f>S206*H206</f>
        <v>0</v>
      </c>
      <c r="AR206" s="144" t="s">
        <v>649</v>
      </c>
      <c r="AT206" s="144" t="s">
        <v>150</v>
      </c>
      <c r="AU206" s="144" t="s">
        <v>87</v>
      </c>
      <c r="AY206" s="18" t="s">
        <v>147</v>
      </c>
      <c r="BE206" s="145">
        <f>IF(N206="základní",J206,0)</f>
        <v>0</v>
      </c>
      <c r="BF206" s="145">
        <f>IF(N206="snížená",J206,0)</f>
        <v>0</v>
      </c>
      <c r="BG206" s="145">
        <f>IF(N206="zákl. přenesená",J206,0)</f>
        <v>0</v>
      </c>
      <c r="BH206" s="145">
        <f>IF(N206="sníž. přenesená",J206,0)</f>
        <v>0</v>
      </c>
      <c r="BI206" s="145">
        <f>IF(N206="nulová",J206,0)</f>
        <v>0</v>
      </c>
      <c r="BJ206" s="18" t="s">
        <v>85</v>
      </c>
      <c r="BK206" s="145">
        <f>ROUND(I206*H206,2)</f>
        <v>0</v>
      </c>
      <c r="BL206" s="18" t="s">
        <v>649</v>
      </c>
      <c r="BM206" s="144" t="s">
        <v>2112</v>
      </c>
    </row>
    <row r="207" spans="2:65" s="1" customFormat="1" ht="16.5" customHeight="1">
      <c r="B207" s="34"/>
      <c r="C207" s="133" t="s">
        <v>1135</v>
      </c>
      <c r="D207" s="133" t="s">
        <v>150</v>
      </c>
      <c r="E207" s="134" t="s">
        <v>1237</v>
      </c>
      <c r="F207" s="135" t="s">
        <v>1238</v>
      </c>
      <c r="G207" s="136" t="s">
        <v>153</v>
      </c>
      <c r="H207" s="137">
        <v>4</v>
      </c>
      <c r="I207" s="138"/>
      <c r="J207" s="139">
        <f>ROUND(I207*H207,2)</f>
        <v>0</v>
      </c>
      <c r="K207" s="135" t="s">
        <v>32</v>
      </c>
      <c r="L207" s="34"/>
      <c r="M207" s="140" t="s">
        <v>32</v>
      </c>
      <c r="N207" s="141" t="s">
        <v>49</v>
      </c>
      <c r="P207" s="142">
        <f>O207*H207</f>
        <v>0</v>
      </c>
      <c r="Q207" s="142">
        <v>0</v>
      </c>
      <c r="R207" s="142">
        <f>Q207*H207</f>
        <v>0</v>
      </c>
      <c r="S207" s="142">
        <v>0</v>
      </c>
      <c r="T207" s="143">
        <f>S207*H207</f>
        <v>0</v>
      </c>
      <c r="AR207" s="144" t="s">
        <v>649</v>
      </c>
      <c r="AT207" s="144" t="s">
        <v>150</v>
      </c>
      <c r="AU207" s="144" t="s">
        <v>87</v>
      </c>
      <c r="AY207" s="18" t="s">
        <v>147</v>
      </c>
      <c r="BE207" s="145">
        <f>IF(N207="základní",J207,0)</f>
        <v>0</v>
      </c>
      <c r="BF207" s="145">
        <f>IF(N207="snížená",J207,0)</f>
        <v>0</v>
      </c>
      <c r="BG207" s="145">
        <f>IF(N207="zákl. přenesená",J207,0)</f>
        <v>0</v>
      </c>
      <c r="BH207" s="145">
        <f>IF(N207="sníž. přenesená",J207,0)</f>
        <v>0</v>
      </c>
      <c r="BI207" s="145">
        <f>IF(N207="nulová",J207,0)</f>
        <v>0</v>
      </c>
      <c r="BJ207" s="18" t="s">
        <v>85</v>
      </c>
      <c r="BK207" s="145">
        <f>ROUND(I207*H207,2)</f>
        <v>0</v>
      </c>
      <c r="BL207" s="18" t="s">
        <v>649</v>
      </c>
      <c r="BM207" s="144" t="s">
        <v>2113</v>
      </c>
    </row>
    <row r="208" spans="2:65" s="1" customFormat="1" ht="16.5" customHeight="1">
      <c r="B208" s="34"/>
      <c r="C208" s="133" t="s">
        <v>1139</v>
      </c>
      <c r="D208" s="133" t="s">
        <v>150</v>
      </c>
      <c r="E208" s="134" t="s">
        <v>1257</v>
      </c>
      <c r="F208" s="135" t="s">
        <v>1258</v>
      </c>
      <c r="G208" s="136" t="s">
        <v>153</v>
      </c>
      <c r="H208" s="137">
        <v>2</v>
      </c>
      <c r="I208" s="138"/>
      <c r="J208" s="139">
        <f>ROUND(I208*H208,2)</f>
        <v>0</v>
      </c>
      <c r="K208" s="135" t="s">
        <v>32</v>
      </c>
      <c r="L208" s="34"/>
      <c r="M208" s="140" t="s">
        <v>32</v>
      </c>
      <c r="N208" s="141" t="s">
        <v>49</v>
      </c>
      <c r="P208" s="142">
        <f>O208*H208</f>
        <v>0</v>
      </c>
      <c r="Q208" s="142">
        <v>0</v>
      </c>
      <c r="R208" s="142">
        <f>Q208*H208</f>
        <v>0</v>
      </c>
      <c r="S208" s="142">
        <v>0</v>
      </c>
      <c r="T208" s="143">
        <f>S208*H208</f>
        <v>0</v>
      </c>
      <c r="AR208" s="144" t="s">
        <v>649</v>
      </c>
      <c r="AT208" s="144" t="s">
        <v>150</v>
      </c>
      <c r="AU208" s="144" t="s">
        <v>87</v>
      </c>
      <c r="AY208" s="18" t="s">
        <v>147</v>
      </c>
      <c r="BE208" s="145">
        <f>IF(N208="základní",J208,0)</f>
        <v>0</v>
      </c>
      <c r="BF208" s="145">
        <f>IF(N208="snížená",J208,0)</f>
        <v>0</v>
      </c>
      <c r="BG208" s="145">
        <f>IF(N208="zákl. přenesená",J208,0)</f>
        <v>0</v>
      </c>
      <c r="BH208" s="145">
        <f>IF(N208="sníž. přenesená",J208,0)</f>
        <v>0</v>
      </c>
      <c r="BI208" s="145">
        <f>IF(N208="nulová",J208,0)</f>
        <v>0</v>
      </c>
      <c r="BJ208" s="18" t="s">
        <v>85</v>
      </c>
      <c r="BK208" s="145">
        <f>ROUND(I208*H208,2)</f>
        <v>0</v>
      </c>
      <c r="BL208" s="18" t="s">
        <v>649</v>
      </c>
      <c r="BM208" s="144" t="s">
        <v>2114</v>
      </c>
    </row>
    <row r="209" spans="2:65" s="1" customFormat="1" ht="16.5" customHeight="1">
      <c r="B209" s="34"/>
      <c r="C209" s="133" t="s">
        <v>1143</v>
      </c>
      <c r="D209" s="133" t="s">
        <v>150</v>
      </c>
      <c r="E209" s="134" t="s">
        <v>2115</v>
      </c>
      <c r="F209" s="135" t="s">
        <v>1262</v>
      </c>
      <c r="G209" s="136" t="s">
        <v>1125</v>
      </c>
      <c r="H209" s="137">
        <v>2</v>
      </c>
      <c r="I209" s="138"/>
      <c r="J209" s="139">
        <f>ROUND(I209*H209,2)</f>
        <v>0</v>
      </c>
      <c r="K209" s="135" t="s">
        <v>32</v>
      </c>
      <c r="L209" s="34"/>
      <c r="M209" s="140" t="s">
        <v>32</v>
      </c>
      <c r="N209" s="141" t="s">
        <v>49</v>
      </c>
      <c r="P209" s="142">
        <f>O209*H209</f>
        <v>0</v>
      </c>
      <c r="Q209" s="142">
        <v>0</v>
      </c>
      <c r="R209" s="142">
        <f>Q209*H209</f>
        <v>0</v>
      </c>
      <c r="S209" s="142">
        <v>0</v>
      </c>
      <c r="T209" s="143">
        <f>S209*H209</f>
        <v>0</v>
      </c>
      <c r="AR209" s="144" t="s">
        <v>649</v>
      </c>
      <c r="AT209" s="144" t="s">
        <v>150</v>
      </c>
      <c r="AU209" s="144" t="s">
        <v>87</v>
      </c>
      <c r="AY209" s="18" t="s">
        <v>147</v>
      </c>
      <c r="BE209" s="145">
        <f>IF(N209="základní",J209,0)</f>
        <v>0</v>
      </c>
      <c r="BF209" s="145">
        <f>IF(N209="snížená",J209,0)</f>
        <v>0</v>
      </c>
      <c r="BG209" s="145">
        <f>IF(N209="zákl. přenesená",J209,0)</f>
        <v>0</v>
      </c>
      <c r="BH209" s="145">
        <f>IF(N209="sníž. přenesená",J209,0)</f>
        <v>0</v>
      </c>
      <c r="BI209" s="145">
        <f>IF(N209="nulová",J209,0)</f>
        <v>0</v>
      </c>
      <c r="BJ209" s="18" t="s">
        <v>85</v>
      </c>
      <c r="BK209" s="145">
        <f>ROUND(I209*H209,2)</f>
        <v>0</v>
      </c>
      <c r="BL209" s="18" t="s">
        <v>649</v>
      </c>
      <c r="BM209" s="144" t="s">
        <v>2116</v>
      </c>
    </row>
    <row r="210" spans="2:65" s="1" customFormat="1" ht="16.5" customHeight="1">
      <c r="B210" s="34"/>
      <c r="C210" s="133" t="s">
        <v>1147</v>
      </c>
      <c r="D210" s="133" t="s">
        <v>150</v>
      </c>
      <c r="E210" s="134" t="s">
        <v>2117</v>
      </c>
      <c r="F210" s="135" t="s">
        <v>2118</v>
      </c>
      <c r="G210" s="136" t="s">
        <v>153</v>
      </c>
      <c r="H210" s="137">
        <v>1</v>
      </c>
      <c r="I210" s="138"/>
      <c r="J210" s="139">
        <f>ROUND(I210*H210,2)</f>
        <v>0</v>
      </c>
      <c r="K210" s="135" t="s">
        <v>32</v>
      </c>
      <c r="L210" s="34"/>
      <c r="M210" s="140" t="s">
        <v>32</v>
      </c>
      <c r="N210" s="141" t="s">
        <v>49</v>
      </c>
      <c r="P210" s="142">
        <f>O210*H210</f>
        <v>0</v>
      </c>
      <c r="Q210" s="142">
        <v>0</v>
      </c>
      <c r="R210" s="142">
        <f>Q210*H210</f>
        <v>0</v>
      </c>
      <c r="S210" s="142">
        <v>0</v>
      </c>
      <c r="T210" s="143">
        <f>S210*H210</f>
        <v>0</v>
      </c>
      <c r="AR210" s="144" t="s">
        <v>649</v>
      </c>
      <c r="AT210" s="144" t="s">
        <v>150</v>
      </c>
      <c r="AU210" s="144" t="s">
        <v>87</v>
      </c>
      <c r="AY210" s="18" t="s">
        <v>147</v>
      </c>
      <c r="BE210" s="145">
        <f>IF(N210="základní",J210,0)</f>
        <v>0</v>
      </c>
      <c r="BF210" s="145">
        <f>IF(N210="snížená",J210,0)</f>
        <v>0</v>
      </c>
      <c r="BG210" s="145">
        <f>IF(N210="zákl. přenesená",J210,0)</f>
        <v>0</v>
      </c>
      <c r="BH210" s="145">
        <f>IF(N210="sníž. přenesená",J210,0)</f>
        <v>0</v>
      </c>
      <c r="BI210" s="145">
        <f>IF(N210="nulová",J210,0)</f>
        <v>0</v>
      </c>
      <c r="BJ210" s="18" t="s">
        <v>85</v>
      </c>
      <c r="BK210" s="145">
        <f>ROUND(I210*H210,2)</f>
        <v>0</v>
      </c>
      <c r="BL210" s="18" t="s">
        <v>649</v>
      </c>
      <c r="BM210" s="144" t="s">
        <v>2119</v>
      </c>
    </row>
    <row r="211" spans="2:65" s="11" customFormat="1" ht="25.9" customHeight="1">
      <c r="B211" s="121"/>
      <c r="D211" s="122" t="s">
        <v>77</v>
      </c>
      <c r="E211" s="123" t="s">
        <v>1268</v>
      </c>
      <c r="F211" s="123" t="s">
        <v>1269</v>
      </c>
      <c r="I211" s="124"/>
      <c r="J211" s="125">
        <f>BK211</f>
        <v>0</v>
      </c>
      <c r="L211" s="121"/>
      <c r="M211" s="126"/>
      <c r="P211" s="127">
        <f>P212+P216</f>
        <v>0</v>
      </c>
      <c r="R211" s="127">
        <f>R212+R216</f>
        <v>0</v>
      </c>
      <c r="T211" s="128">
        <f>T212+T216</f>
        <v>0</v>
      </c>
      <c r="AR211" s="122" t="s">
        <v>155</v>
      </c>
      <c r="AT211" s="129" t="s">
        <v>77</v>
      </c>
      <c r="AU211" s="129" t="s">
        <v>78</v>
      </c>
      <c r="AY211" s="122" t="s">
        <v>147</v>
      </c>
      <c r="BK211" s="130">
        <f>BK212+BK216</f>
        <v>0</v>
      </c>
    </row>
    <row r="212" spans="2:65" s="11" customFormat="1" ht="22.9" customHeight="1">
      <c r="B212" s="121"/>
      <c r="D212" s="122" t="s">
        <v>77</v>
      </c>
      <c r="E212" s="131" t="s">
        <v>1270</v>
      </c>
      <c r="F212" s="131" t="s">
        <v>1210</v>
      </c>
      <c r="I212" s="124"/>
      <c r="J212" s="132">
        <f>BK212</f>
        <v>0</v>
      </c>
      <c r="L212" s="121"/>
      <c r="M212" s="126"/>
      <c r="P212" s="127">
        <f>SUM(P213:P215)</f>
        <v>0</v>
      </c>
      <c r="R212" s="127">
        <f>SUM(R213:R215)</f>
        <v>0</v>
      </c>
      <c r="T212" s="128">
        <f>SUM(T213:T215)</f>
        <v>0</v>
      </c>
      <c r="AR212" s="122" t="s">
        <v>155</v>
      </c>
      <c r="AT212" s="129" t="s">
        <v>77</v>
      </c>
      <c r="AU212" s="129" t="s">
        <v>85</v>
      </c>
      <c r="AY212" s="122" t="s">
        <v>147</v>
      </c>
      <c r="BK212" s="130">
        <f>SUM(BK213:BK215)</f>
        <v>0</v>
      </c>
    </row>
    <row r="213" spans="2:65" s="1" customFormat="1" ht="16.5" customHeight="1">
      <c r="B213" s="34"/>
      <c r="C213" s="179" t="s">
        <v>1151</v>
      </c>
      <c r="D213" s="179" t="s">
        <v>322</v>
      </c>
      <c r="E213" s="180" t="s">
        <v>1272</v>
      </c>
      <c r="F213" s="181" t="s">
        <v>1273</v>
      </c>
      <c r="G213" s="182" t="s">
        <v>242</v>
      </c>
      <c r="H213" s="183">
        <v>90</v>
      </c>
      <c r="I213" s="184"/>
      <c r="J213" s="185">
        <f>ROUND(I213*H213,2)</f>
        <v>0</v>
      </c>
      <c r="K213" s="181" t="s">
        <v>32</v>
      </c>
      <c r="L213" s="186"/>
      <c r="M213" s="187" t="s">
        <v>32</v>
      </c>
      <c r="N213" s="188" t="s">
        <v>49</v>
      </c>
      <c r="P213" s="142">
        <f>O213*H213</f>
        <v>0</v>
      </c>
      <c r="Q213" s="142">
        <v>0</v>
      </c>
      <c r="R213" s="142">
        <f>Q213*H213</f>
        <v>0</v>
      </c>
      <c r="S213" s="142">
        <v>0</v>
      </c>
      <c r="T213" s="143">
        <f>S213*H213</f>
        <v>0</v>
      </c>
      <c r="AR213" s="144" t="s">
        <v>927</v>
      </c>
      <c r="AT213" s="144" t="s">
        <v>322</v>
      </c>
      <c r="AU213" s="144" t="s">
        <v>87</v>
      </c>
      <c r="AY213" s="18" t="s">
        <v>147</v>
      </c>
      <c r="BE213" s="145">
        <f>IF(N213="základní",J213,0)</f>
        <v>0</v>
      </c>
      <c r="BF213" s="145">
        <f>IF(N213="snížená",J213,0)</f>
        <v>0</v>
      </c>
      <c r="BG213" s="145">
        <f>IF(N213="zákl. přenesená",J213,0)</f>
        <v>0</v>
      </c>
      <c r="BH213" s="145">
        <f>IF(N213="sníž. přenesená",J213,0)</f>
        <v>0</v>
      </c>
      <c r="BI213" s="145">
        <f>IF(N213="nulová",J213,0)</f>
        <v>0</v>
      </c>
      <c r="BJ213" s="18" t="s">
        <v>85</v>
      </c>
      <c r="BK213" s="145">
        <f>ROUND(I213*H213,2)</f>
        <v>0</v>
      </c>
      <c r="BL213" s="18" t="s">
        <v>927</v>
      </c>
      <c r="BM213" s="144" t="s">
        <v>2120</v>
      </c>
    </row>
    <row r="214" spans="2:65" s="1" customFormat="1" ht="16.5" customHeight="1">
      <c r="B214" s="34"/>
      <c r="C214" s="179" t="s">
        <v>1155</v>
      </c>
      <c r="D214" s="179" t="s">
        <v>322</v>
      </c>
      <c r="E214" s="180" t="s">
        <v>1276</v>
      </c>
      <c r="F214" s="181" t="s">
        <v>1277</v>
      </c>
      <c r="G214" s="182" t="s">
        <v>153</v>
      </c>
      <c r="H214" s="183">
        <v>10</v>
      </c>
      <c r="I214" s="184"/>
      <c r="J214" s="185">
        <f>ROUND(I214*H214,2)</f>
        <v>0</v>
      </c>
      <c r="K214" s="181" t="s">
        <v>32</v>
      </c>
      <c r="L214" s="186"/>
      <c r="M214" s="187" t="s">
        <v>32</v>
      </c>
      <c r="N214" s="188" t="s">
        <v>49</v>
      </c>
      <c r="P214" s="142">
        <f>O214*H214</f>
        <v>0</v>
      </c>
      <c r="Q214" s="142">
        <v>0</v>
      </c>
      <c r="R214" s="142">
        <f>Q214*H214</f>
        <v>0</v>
      </c>
      <c r="S214" s="142">
        <v>0</v>
      </c>
      <c r="T214" s="143">
        <f>S214*H214</f>
        <v>0</v>
      </c>
      <c r="AR214" s="144" t="s">
        <v>927</v>
      </c>
      <c r="AT214" s="144" t="s">
        <v>322</v>
      </c>
      <c r="AU214" s="144" t="s">
        <v>87</v>
      </c>
      <c r="AY214" s="18" t="s">
        <v>147</v>
      </c>
      <c r="BE214" s="145">
        <f>IF(N214="základní",J214,0)</f>
        <v>0</v>
      </c>
      <c r="BF214" s="145">
        <f>IF(N214="snížená",J214,0)</f>
        <v>0</v>
      </c>
      <c r="BG214" s="145">
        <f>IF(N214="zákl. přenesená",J214,0)</f>
        <v>0</v>
      </c>
      <c r="BH214" s="145">
        <f>IF(N214="sníž. přenesená",J214,0)</f>
        <v>0</v>
      </c>
      <c r="BI214" s="145">
        <f>IF(N214="nulová",J214,0)</f>
        <v>0</v>
      </c>
      <c r="BJ214" s="18" t="s">
        <v>85</v>
      </c>
      <c r="BK214" s="145">
        <f>ROUND(I214*H214,2)</f>
        <v>0</v>
      </c>
      <c r="BL214" s="18" t="s">
        <v>927</v>
      </c>
      <c r="BM214" s="144" t="s">
        <v>2121</v>
      </c>
    </row>
    <row r="215" spans="2:65" s="1" customFormat="1" ht="16.5" customHeight="1">
      <c r="B215" s="34"/>
      <c r="C215" s="179" t="s">
        <v>1159</v>
      </c>
      <c r="D215" s="179" t="s">
        <v>322</v>
      </c>
      <c r="E215" s="180" t="s">
        <v>1280</v>
      </c>
      <c r="F215" s="181" t="s">
        <v>1281</v>
      </c>
      <c r="G215" s="182" t="s">
        <v>153</v>
      </c>
      <c r="H215" s="183">
        <v>14</v>
      </c>
      <c r="I215" s="184"/>
      <c r="J215" s="185">
        <f>ROUND(I215*H215,2)</f>
        <v>0</v>
      </c>
      <c r="K215" s="181" t="s">
        <v>32</v>
      </c>
      <c r="L215" s="186"/>
      <c r="M215" s="187" t="s">
        <v>32</v>
      </c>
      <c r="N215" s="188" t="s">
        <v>49</v>
      </c>
      <c r="P215" s="142">
        <f>O215*H215</f>
        <v>0</v>
      </c>
      <c r="Q215" s="142">
        <v>0</v>
      </c>
      <c r="R215" s="142">
        <f>Q215*H215</f>
        <v>0</v>
      </c>
      <c r="S215" s="142">
        <v>0</v>
      </c>
      <c r="T215" s="143">
        <f>S215*H215</f>
        <v>0</v>
      </c>
      <c r="AR215" s="144" t="s">
        <v>927</v>
      </c>
      <c r="AT215" s="144" t="s">
        <v>322</v>
      </c>
      <c r="AU215" s="144" t="s">
        <v>87</v>
      </c>
      <c r="AY215" s="18" t="s">
        <v>147</v>
      </c>
      <c r="BE215" s="145">
        <f>IF(N215="základní",J215,0)</f>
        <v>0</v>
      </c>
      <c r="BF215" s="145">
        <f>IF(N215="snížená",J215,0)</f>
        <v>0</v>
      </c>
      <c r="BG215" s="145">
        <f>IF(N215="zákl. přenesená",J215,0)</f>
        <v>0</v>
      </c>
      <c r="BH215" s="145">
        <f>IF(N215="sníž. přenesená",J215,0)</f>
        <v>0</v>
      </c>
      <c r="BI215" s="145">
        <f>IF(N215="nulová",J215,0)</f>
        <v>0</v>
      </c>
      <c r="BJ215" s="18" t="s">
        <v>85</v>
      </c>
      <c r="BK215" s="145">
        <f>ROUND(I215*H215,2)</f>
        <v>0</v>
      </c>
      <c r="BL215" s="18" t="s">
        <v>927</v>
      </c>
      <c r="BM215" s="144" t="s">
        <v>2122</v>
      </c>
    </row>
    <row r="216" spans="2:65" s="11" customFormat="1" ht="22.9" customHeight="1">
      <c r="B216" s="121"/>
      <c r="D216" s="122" t="s">
        <v>77</v>
      </c>
      <c r="E216" s="131" t="s">
        <v>1283</v>
      </c>
      <c r="F216" s="131" t="s">
        <v>1229</v>
      </c>
      <c r="I216" s="124"/>
      <c r="J216" s="132">
        <f>BK216</f>
        <v>0</v>
      </c>
      <c r="L216" s="121"/>
      <c r="M216" s="126"/>
      <c r="P216" s="127">
        <f>SUM(P217:P221)</f>
        <v>0</v>
      </c>
      <c r="R216" s="127">
        <f>SUM(R217:R221)</f>
        <v>0</v>
      </c>
      <c r="T216" s="128">
        <f>SUM(T217:T221)</f>
        <v>0</v>
      </c>
      <c r="AR216" s="122" t="s">
        <v>155</v>
      </c>
      <c r="AT216" s="129" t="s">
        <v>77</v>
      </c>
      <c r="AU216" s="129" t="s">
        <v>85</v>
      </c>
      <c r="AY216" s="122" t="s">
        <v>147</v>
      </c>
      <c r="BK216" s="130">
        <f>SUM(BK217:BK221)</f>
        <v>0</v>
      </c>
    </row>
    <row r="217" spans="2:65" s="1" customFormat="1" ht="16.5" customHeight="1">
      <c r="B217" s="34"/>
      <c r="C217" s="133" t="s">
        <v>1163</v>
      </c>
      <c r="D217" s="133" t="s">
        <v>150</v>
      </c>
      <c r="E217" s="134" t="s">
        <v>1285</v>
      </c>
      <c r="F217" s="135" t="s">
        <v>1286</v>
      </c>
      <c r="G217" s="136" t="s">
        <v>242</v>
      </c>
      <c r="H217" s="137">
        <v>90</v>
      </c>
      <c r="I217" s="138"/>
      <c r="J217" s="139">
        <f>ROUND(I217*H217,2)</f>
        <v>0</v>
      </c>
      <c r="K217" s="135" t="s">
        <v>32</v>
      </c>
      <c r="L217" s="34"/>
      <c r="M217" s="140" t="s">
        <v>32</v>
      </c>
      <c r="N217" s="141" t="s">
        <v>49</v>
      </c>
      <c r="P217" s="142">
        <f>O217*H217</f>
        <v>0</v>
      </c>
      <c r="Q217" s="142">
        <v>0</v>
      </c>
      <c r="R217" s="142">
        <f>Q217*H217</f>
        <v>0</v>
      </c>
      <c r="S217" s="142">
        <v>0</v>
      </c>
      <c r="T217" s="143">
        <f>S217*H217</f>
        <v>0</v>
      </c>
      <c r="AR217" s="144" t="s">
        <v>649</v>
      </c>
      <c r="AT217" s="144" t="s">
        <v>150</v>
      </c>
      <c r="AU217" s="144" t="s">
        <v>87</v>
      </c>
      <c r="AY217" s="18" t="s">
        <v>147</v>
      </c>
      <c r="BE217" s="145">
        <f>IF(N217="základní",J217,0)</f>
        <v>0</v>
      </c>
      <c r="BF217" s="145">
        <f>IF(N217="snížená",J217,0)</f>
        <v>0</v>
      </c>
      <c r="BG217" s="145">
        <f>IF(N217="zákl. přenesená",J217,0)</f>
        <v>0</v>
      </c>
      <c r="BH217" s="145">
        <f>IF(N217="sníž. přenesená",J217,0)</f>
        <v>0</v>
      </c>
      <c r="BI217" s="145">
        <f>IF(N217="nulová",J217,0)</f>
        <v>0</v>
      </c>
      <c r="BJ217" s="18" t="s">
        <v>85</v>
      </c>
      <c r="BK217" s="145">
        <f>ROUND(I217*H217,2)</f>
        <v>0</v>
      </c>
      <c r="BL217" s="18" t="s">
        <v>649</v>
      </c>
      <c r="BM217" s="144" t="s">
        <v>2123</v>
      </c>
    </row>
    <row r="218" spans="2:65" s="1" customFormat="1" ht="16.5" customHeight="1">
      <c r="B218" s="34"/>
      <c r="C218" s="133" t="s">
        <v>1167</v>
      </c>
      <c r="D218" s="133" t="s">
        <v>150</v>
      </c>
      <c r="E218" s="134" t="s">
        <v>1237</v>
      </c>
      <c r="F218" s="135" t="s">
        <v>1238</v>
      </c>
      <c r="G218" s="136" t="s">
        <v>153</v>
      </c>
      <c r="H218" s="137">
        <v>14</v>
      </c>
      <c r="I218" s="138"/>
      <c r="J218" s="139">
        <f>ROUND(I218*H218,2)</f>
        <v>0</v>
      </c>
      <c r="K218" s="135" t="s">
        <v>32</v>
      </c>
      <c r="L218" s="34"/>
      <c r="M218" s="140" t="s">
        <v>32</v>
      </c>
      <c r="N218" s="141" t="s">
        <v>49</v>
      </c>
      <c r="P218" s="142">
        <f>O218*H218</f>
        <v>0</v>
      </c>
      <c r="Q218" s="142">
        <v>0</v>
      </c>
      <c r="R218" s="142">
        <f>Q218*H218</f>
        <v>0</v>
      </c>
      <c r="S218" s="142">
        <v>0</v>
      </c>
      <c r="T218" s="143">
        <f>S218*H218</f>
        <v>0</v>
      </c>
      <c r="AR218" s="144" t="s">
        <v>649</v>
      </c>
      <c r="AT218" s="144" t="s">
        <v>150</v>
      </c>
      <c r="AU218" s="144" t="s">
        <v>87</v>
      </c>
      <c r="AY218" s="18" t="s">
        <v>147</v>
      </c>
      <c r="BE218" s="145">
        <f>IF(N218="základní",J218,0)</f>
        <v>0</v>
      </c>
      <c r="BF218" s="145">
        <f>IF(N218="snížená",J218,0)</f>
        <v>0</v>
      </c>
      <c r="BG218" s="145">
        <f>IF(N218="zákl. přenesená",J218,0)</f>
        <v>0</v>
      </c>
      <c r="BH218" s="145">
        <f>IF(N218="sníž. přenesená",J218,0)</f>
        <v>0</v>
      </c>
      <c r="BI218" s="145">
        <f>IF(N218="nulová",J218,0)</f>
        <v>0</v>
      </c>
      <c r="BJ218" s="18" t="s">
        <v>85</v>
      </c>
      <c r="BK218" s="145">
        <f>ROUND(I218*H218,2)</f>
        <v>0</v>
      </c>
      <c r="BL218" s="18" t="s">
        <v>649</v>
      </c>
      <c r="BM218" s="144" t="s">
        <v>2124</v>
      </c>
    </row>
    <row r="219" spans="2:65" s="1" customFormat="1" ht="16.5" customHeight="1">
      <c r="B219" s="34"/>
      <c r="C219" s="133" t="s">
        <v>1171</v>
      </c>
      <c r="D219" s="133" t="s">
        <v>150</v>
      </c>
      <c r="E219" s="134" t="s">
        <v>1295</v>
      </c>
      <c r="F219" s="135" t="s">
        <v>1296</v>
      </c>
      <c r="G219" s="136" t="s">
        <v>153</v>
      </c>
      <c r="H219" s="137">
        <v>10</v>
      </c>
      <c r="I219" s="138"/>
      <c r="J219" s="139">
        <f>ROUND(I219*H219,2)</f>
        <v>0</v>
      </c>
      <c r="K219" s="135" t="s">
        <v>32</v>
      </c>
      <c r="L219" s="34"/>
      <c r="M219" s="140" t="s">
        <v>32</v>
      </c>
      <c r="N219" s="141" t="s">
        <v>49</v>
      </c>
      <c r="P219" s="142">
        <f>O219*H219</f>
        <v>0</v>
      </c>
      <c r="Q219" s="142">
        <v>0</v>
      </c>
      <c r="R219" s="142">
        <f>Q219*H219</f>
        <v>0</v>
      </c>
      <c r="S219" s="142">
        <v>0</v>
      </c>
      <c r="T219" s="143">
        <f>S219*H219</f>
        <v>0</v>
      </c>
      <c r="AR219" s="144" t="s">
        <v>649</v>
      </c>
      <c r="AT219" s="144" t="s">
        <v>150</v>
      </c>
      <c r="AU219" s="144" t="s">
        <v>87</v>
      </c>
      <c r="AY219" s="18" t="s">
        <v>147</v>
      </c>
      <c r="BE219" s="145">
        <f>IF(N219="základní",J219,0)</f>
        <v>0</v>
      </c>
      <c r="BF219" s="145">
        <f>IF(N219="snížená",J219,0)</f>
        <v>0</v>
      </c>
      <c r="BG219" s="145">
        <f>IF(N219="zákl. přenesená",J219,0)</f>
        <v>0</v>
      </c>
      <c r="BH219" s="145">
        <f>IF(N219="sníž. přenesená",J219,0)</f>
        <v>0</v>
      </c>
      <c r="BI219" s="145">
        <f>IF(N219="nulová",J219,0)</f>
        <v>0</v>
      </c>
      <c r="BJ219" s="18" t="s">
        <v>85</v>
      </c>
      <c r="BK219" s="145">
        <f>ROUND(I219*H219,2)</f>
        <v>0</v>
      </c>
      <c r="BL219" s="18" t="s">
        <v>649</v>
      </c>
      <c r="BM219" s="144" t="s">
        <v>2125</v>
      </c>
    </row>
    <row r="220" spans="2:65" s="1" customFormat="1" ht="16.5" customHeight="1">
      <c r="B220" s="34"/>
      <c r="C220" s="133" t="s">
        <v>1175</v>
      </c>
      <c r="D220" s="133" t="s">
        <v>150</v>
      </c>
      <c r="E220" s="134" t="s">
        <v>2126</v>
      </c>
      <c r="F220" s="135" t="s">
        <v>1262</v>
      </c>
      <c r="G220" s="136" t="s">
        <v>1125</v>
      </c>
      <c r="H220" s="137">
        <v>4</v>
      </c>
      <c r="I220" s="138"/>
      <c r="J220" s="139">
        <f>ROUND(I220*H220,2)</f>
        <v>0</v>
      </c>
      <c r="K220" s="135" t="s">
        <v>32</v>
      </c>
      <c r="L220" s="34"/>
      <c r="M220" s="140" t="s">
        <v>32</v>
      </c>
      <c r="N220" s="141" t="s">
        <v>49</v>
      </c>
      <c r="P220" s="142">
        <f>O220*H220</f>
        <v>0</v>
      </c>
      <c r="Q220" s="142">
        <v>0</v>
      </c>
      <c r="R220" s="142">
        <f>Q220*H220</f>
        <v>0</v>
      </c>
      <c r="S220" s="142">
        <v>0</v>
      </c>
      <c r="T220" s="143">
        <f>S220*H220</f>
        <v>0</v>
      </c>
      <c r="AR220" s="144" t="s">
        <v>649</v>
      </c>
      <c r="AT220" s="144" t="s">
        <v>150</v>
      </c>
      <c r="AU220" s="144" t="s">
        <v>87</v>
      </c>
      <c r="AY220" s="18" t="s">
        <v>147</v>
      </c>
      <c r="BE220" s="145">
        <f>IF(N220="základní",J220,0)</f>
        <v>0</v>
      </c>
      <c r="BF220" s="145">
        <f>IF(N220="snížená",J220,0)</f>
        <v>0</v>
      </c>
      <c r="BG220" s="145">
        <f>IF(N220="zákl. přenesená",J220,0)</f>
        <v>0</v>
      </c>
      <c r="BH220" s="145">
        <f>IF(N220="sníž. přenesená",J220,0)</f>
        <v>0</v>
      </c>
      <c r="BI220" s="145">
        <f>IF(N220="nulová",J220,0)</f>
        <v>0</v>
      </c>
      <c r="BJ220" s="18" t="s">
        <v>85</v>
      </c>
      <c r="BK220" s="145">
        <f>ROUND(I220*H220,2)</f>
        <v>0</v>
      </c>
      <c r="BL220" s="18" t="s">
        <v>649</v>
      </c>
      <c r="BM220" s="144" t="s">
        <v>2127</v>
      </c>
    </row>
    <row r="221" spans="2:65" s="1" customFormat="1" ht="16.5" customHeight="1">
      <c r="B221" s="34"/>
      <c r="C221" s="133" t="s">
        <v>1179</v>
      </c>
      <c r="D221" s="133" t="s">
        <v>150</v>
      </c>
      <c r="E221" s="134" t="s">
        <v>2128</v>
      </c>
      <c r="F221" s="135" t="s">
        <v>2129</v>
      </c>
      <c r="G221" s="136" t="s">
        <v>153</v>
      </c>
      <c r="H221" s="137">
        <v>1</v>
      </c>
      <c r="I221" s="138"/>
      <c r="J221" s="139">
        <f>ROUND(I221*H221,2)</f>
        <v>0</v>
      </c>
      <c r="K221" s="135" t="s">
        <v>32</v>
      </c>
      <c r="L221" s="34"/>
      <c r="M221" s="193" t="s">
        <v>32</v>
      </c>
      <c r="N221" s="194" t="s">
        <v>49</v>
      </c>
      <c r="O221" s="190"/>
      <c r="P221" s="195">
        <f>O221*H221</f>
        <v>0</v>
      </c>
      <c r="Q221" s="195">
        <v>0</v>
      </c>
      <c r="R221" s="195">
        <f>Q221*H221</f>
        <v>0</v>
      </c>
      <c r="S221" s="195">
        <v>0</v>
      </c>
      <c r="T221" s="196">
        <f>S221*H221</f>
        <v>0</v>
      </c>
      <c r="AR221" s="144" t="s">
        <v>649</v>
      </c>
      <c r="AT221" s="144" t="s">
        <v>150</v>
      </c>
      <c r="AU221" s="144" t="s">
        <v>87</v>
      </c>
      <c r="AY221" s="18" t="s">
        <v>147</v>
      </c>
      <c r="BE221" s="145">
        <f>IF(N221="základní",J221,0)</f>
        <v>0</v>
      </c>
      <c r="BF221" s="145">
        <f>IF(N221="snížená",J221,0)</f>
        <v>0</v>
      </c>
      <c r="BG221" s="145">
        <f>IF(N221="zákl. přenesená",J221,0)</f>
        <v>0</v>
      </c>
      <c r="BH221" s="145">
        <f>IF(N221="sníž. přenesená",J221,0)</f>
        <v>0</v>
      </c>
      <c r="BI221" s="145">
        <f>IF(N221="nulová",J221,0)</f>
        <v>0</v>
      </c>
      <c r="BJ221" s="18" t="s">
        <v>85</v>
      </c>
      <c r="BK221" s="145">
        <f>ROUND(I221*H221,2)</f>
        <v>0</v>
      </c>
      <c r="BL221" s="18" t="s">
        <v>649</v>
      </c>
      <c r="BM221" s="144" t="s">
        <v>2130</v>
      </c>
    </row>
    <row r="222" spans="2:65" s="1" customFormat="1" ht="6.95" customHeight="1">
      <c r="B222" s="43"/>
      <c r="C222" s="44"/>
      <c r="D222" s="44"/>
      <c r="E222" s="44"/>
      <c r="F222" s="44"/>
      <c r="G222" s="44"/>
      <c r="H222" s="44"/>
      <c r="I222" s="44"/>
      <c r="J222" s="44"/>
      <c r="K222" s="44"/>
      <c r="L222" s="34"/>
    </row>
  </sheetData>
  <sheetProtection algorithmName="SHA-512" hashValue="az6/4Wt35ul39rKmlpB+iOFL3Ant7UKxk6PUWMHc8euImMYqjLxcTSJDpAizICytjbxVrm8EIMnE/cHrTXj16Q==" saltValue="s8XGzyhUgBaHYJ5wgXYUTvyYjxsxIaty6yuyExGU0tsRJlA0EqWqOg7q/dKwvdS9MbS0R546cwmNXZZ5/+rb8A==" spinCount="100000" sheet="1" objects="1" scenarios="1" formatColumns="0" formatRows="0" autoFilter="0"/>
  <autoFilter ref="C94:K221" xr:uid="{00000000-0009-0000-0000-000008000000}"/>
  <mergeCells count="12">
    <mergeCell ref="E87:H87"/>
    <mergeCell ref="L2:V2"/>
    <mergeCell ref="E50:H50"/>
    <mergeCell ref="E52:H52"/>
    <mergeCell ref="E54:H54"/>
    <mergeCell ref="E83:H83"/>
    <mergeCell ref="E85:H8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21</vt:i4>
      </vt:variant>
    </vt:vector>
  </HeadingPairs>
  <TitlesOfParts>
    <vt:vector size="32" baseType="lpstr">
      <vt:lpstr>Rekapitulace stavby</vt:lpstr>
      <vt:lpstr>01 - Stavební práce</vt:lpstr>
      <vt:lpstr>02 - Elektroinstalace</vt:lpstr>
      <vt:lpstr>VRN - Vedlejší rozpočtové...</vt:lpstr>
      <vt:lpstr>01 - Stavební práce_01</vt:lpstr>
      <vt:lpstr>02 - Elektroinstalace_01</vt:lpstr>
      <vt:lpstr>VRN - Vedlejší rozpočtové..._01</vt:lpstr>
      <vt:lpstr>01 - Stavební práce_02</vt:lpstr>
      <vt:lpstr>02 - Elektroinstalace_02</vt:lpstr>
      <vt:lpstr>VRN - Vedlejší rozpočtové..._02</vt:lpstr>
      <vt:lpstr>Pokyny pro vyplnění</vt:lpstr>
      <vt:lpstr>'01 - Stavební práce'!Názvy_tisku</vt:lpstr>
      <vt:lpstr>'01 - Stavební práce_01'!Názvy_tisku</vt:lpstr>
      <vt:lpstr>'01 - Stavební práce_02'!Názvy_tisku</vt:lpstr>
      <vt:lpstr>'02 - Elektroinstalace'!Názvy_tisku</vt:lpstr>
      <vt:lpstr>'02 - Elektroinstalace_01'!Názvy_tisku</vt:lpstr>
      <vt:lpstr>'02 - Elektroinstalace_02'!Názvy_tisku</vt:lpstr>
      <vt:lpstr>'Rekapitulace stavby'!Názvy_tisku</vt:lpstr>
      <vt:lpstr>'VRN - Vedlejší rozpočtové...'!Názvy_tisku</vt:lpstr>
      <vt:lpstr>'VRN - Vedlejší rozpočtové..._01'!Názvy_tisku</vt:lpstr>
      <vt:lpstr>'VRN - Vedlejší rozpočtové..._02'!Názvy_tisku</vt:lpstr>
      <vt:lpstr>'01 - Stavební práce'!Oblast_tisku</vt:lpstr>
      <vt:lpstr>'01 - Stavební práce_01'!Oblast_tisku</vt:lpstr>
      <vt:lpstr>'01 - Stavební práce_02'!Oblast_tisku</vt:lpstr>
      <vt:lpstr>'02 - Elektroinstalace'!Oblast_tisku</vt:lpstr>
      <vt:lpstr>'02 - Elektroinstalace_01'!Oblast_tisku</vt:lpstr>
      <vt:lpstr>'02 - Elektroinstalace_02'!Oblast_tisku</vt:lpstr>
      <vt:lpstr>'Pokyny pro vyplnění'!Oblast_tisku</vt:lpstr>
      <vt:lpstr>'Rekapitulace stavby'!Oblast_tisku</vt:lpstr>
      <vt:lpstr>'VRN - Vedlejší rozpočtové...'!Oblast_tisku</vt:lpstr>
      <vt:lpstr>'VRN - Vedlejší rozpočtové..._01'!Oblast_tisku</vt:lpstr>
      <vt:lpstr>'VRN - Vedlejší rozpočtové..._02'!Oblast_tisku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vaclav</cp:lastModifiedBy>
  <dcterms:created xsi:type="dcterms:W3CDTF">2026-05-08T09:40:16Z</dcterms:created>
  <dcterms:modified xsi:type="dcterms:W3CDTF">2026-05-14T04:27:53Z</dcterms:modified>
</cp:coreProperties>
</file>